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2024\Amministrazione Trasparente\ragioneria\"/>
    </mc:Choice>
  </mc:AlternateContent>
  <xr:revisionPtr revIDLastSave="0" documentId="8_{3D7541E3-B96B-4643-BDBA-12FBF4E97B75}" xr6:coauthVersionLast="47" xr6:coauthVersionMax="47" xr10:uidLastSave="{00000000-0000-0000-0000-000000000000}"/>
  <bookViews>
    <workbookView xWindow="-120" yWindow="-120" windowWidth="29040" windowHeight="15720" tabRatio="692" activeTab="2" xr2:uid="{00000000-000D-0000-FFFF-FFFF00000000}"/>
  </bookViews>
  <sheets>
    <sheet name="2025_cdc" sheetId="6" r:id="rId1"/>
    <sheet name="2026_cdc" sheetId="16" r:id="rId2"/>
    <sheet name="2027_cdc" sheetId="24" r:id="rId3"/>
  </sheets>
  <definedNames>
    <definedName name="_xlnm.Print_Area" localSheetId="0">'2025_cdc'!$A$1:$I$91</definedName>
    <definedName name="_xlnm.Print_Area" localSheetId="1">'2026_cdc'!$A$1:$I$88</definedName>
    <definedName name="_xlnm.Print_Area" localSheetId="2">'2027_cdc'!$A$1:$I$88</definedName>
    <definedName name="_xlnm.Print_Titles" localSheetId="0">'2025_cdc'!$1:$2</definedName>
    <definedName name="_xlnm.Print_Titles" localSheetId="1">'2026_cdc'!$1:$3</definedName>
    <definedName name="_xlnm.Print_Titles" localSheetId="2">'2027_cdc'!$1:$2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4" l="1"/>
  <c r="C11" i="24" s="1"/>
  <c r="C20" i="24" s="1"/>
  <c r="C12" i="6"/>
  <c r="F64" i="6" l="1"/>
  <c r="D32" i="24" l="1"/>
  <c r="C13" i="24" l="1"/>
  <c r="G43" i="6" l="1"/>
  <c r="C86" i="24" l="1"/>
  <c r="I81" i="24"/>
  <c r="H81" i="24"/>
  <c r="G81" i="24"/>
  <c r="F81" i="24"/>
  <c r="E81" i="24"/>
  <c r="D81" i="24"/>
  <c r="C81" i="24"/>
  <c r="I80" i="24"/>
  <c r="H80" i="24"/>
  <c r="G80" i="24"/>
  <c r="F80" i="24"/>
  <c r="E80" i="24"/>
  <c r="D80" i="24"/>
  <c r="C80" i="24"/>
  <c r="C79" i="24"/>
  <c r="C78" i="24"/>
  <c r="C77" i="24"/>
  <c r="I76" i="24"/>
  <c r="H76" i="24"/>
  <c r="G76" i="24"/>
  <c r="F76" i="24"/>
  <c r="E76" i="24"/>
  <c r="D76" i="24"/>
  <c r="C75" i="24"/>
  <c r="I74" i="24"/>
  <c r="I73" i="24" s="1"/>
  <c r="H74" i="24"/>
  <c r="G74" i="24"/>
  <c r="F74" i="24"/>
  <c r="E74" i="24"/>
  <c r="D74" i="24"/>
  <c r="I68" i="24"/>
  <c r="C68" i="24" s="1"/>
  <c r="C67" i="24"/>
  <c r="C66" i="24"/>
  <c r="H65" i="24"/>
  <c r="G65" i="24"/>
  <c r="F65" i="24"/>
  <c r="E65" i="24"/>
  <c r="D65" i="24"/>
  <c r="C64" i="24"/>
  <c r="C63" i="24"/>
  <c r="C62" i="24"/>
  <c r="C61" i="24"/>
  <c r="I60" i="24"/>
  <c r="H60" i="24"/>
  <c r="G60" i="24"/>
  <c r="F60" i="24"/>
  <c r="E60" i="24"/>
  <c r="D60" i="24"/>
  <c r="C59" i="24"/>
  <c r="C58" i="24"/>
  <c r="I57" i="24"/>
  <c r="I14" i="24" s="1"/>
  <c r="I11" i="24" s="1"/>
  <c r="H57" i="24"/>
  <c r="G57" i="24"/>
  <c r="F57" i="24"/>
  <c r="E57" i="24"/>
  <c r="D57" i="24"/>
  <c r="C56" i="24"/>
  <c r="C55" i="24"/>
  <c r="C54" i="24"/>
  <c r="C53" i="24"/>
  <c r="I52" i="24"/>
  <c r="H52" i="24"/>
  <c r="G52" i="24"/>
  <c r="F52" i="24"/>
  <c r="E52" i="24"/>
  <c r="D52" i="24"/>
  <c r="C51" i="24"/>
  <c r="C50" i="24"/>
  <c r="C49" i="24"/>
  <c r="C48" i="24"/>
  <c r="I47" i="24"/>
  <c r="H47" i="24"/>
  <c r="G47" i="24"/>
  <c r="F47" i="24"/>
  <c r="E47" i="24"/>
  <c r="D47" i="24"/>
  <c r="C46" i="24"/>
  <c r="C45" i="24"/>
  <c r="C44" i="24"/>
  <c r="I43" i="24"/>
  <c r="H43" i="24"/>
  <c r="G43" i="24"/>
  <c r="F43" i="24"/>
  <c r="E43" i="24"/>
  <c r="D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I26" i="24"/>
  <c r="H26" i="24"/>
  <c r="G26" i="24"/>
  <c r="F26" i="24"/>
  <c r="E26" i="24"/>
  <c r="D26" i="24"/>
  <c r="C25" i="24"/>
  <c r="C24" i="24"/>
  <c r="I23" i="24"/>
  <c r="H23" i="24"/>
  <c r="G23" i="24"/>
  <c r="F23" i="24"/>
  <c r="E23" i="24"/>
  <c r="D23" i="24"/>
  <c r="C19" i="24"/>
  <c r="C18" i="24"/>
  <c r="C17" i="24"/>
  <c r="C16" i="24"/>
  <c r="I15" i="24"/>
  <c r="H15" i="24"/>
  <c r="G15" i="24"/>
  <c r="F15" i="24"/>
  <c r="E15" i="24"/>
  <c r="D15" i="24"/>
  <c r="H14" i="24"/>
  <c r="H11" i="24" s="1"/>
  <c r="G14" i="24"/>
  <c r="G11" i="24" s="1"/>
  <c r="F14" i="24"/>
  <c r="F11" i="24" s="1"/>
  <c r="E14" i="24"/>
  <c r="E11" i="24" s="1"/>
  <c r="D14" i="24"/>
  <c r="C10" i="24"/>
  <c r="C9" i="24"/>
  <c r="C8" i="24"/>
  <c r="C7" i="24"/>
  <c r="I6" i="24"/>
  <c r="H6" i="24"/>
  <c r="G6" i="24"/>
  <c r="F6" i="24"/>
  <c r="E6" i="24"/>
  <c r="D6" i="24"/>
  <c r="C5" i="24"/>
  <c r="I4" i="24"/>
  <c r="H4" i="24"/>
  <c r="G4" i="24"/>
  <c r="F4" i="24"/>
  <c r="E4" i="24"/>
  <c r="D4" i="24"/>
  <c r="C52" i="24" l="1"/>
  <c r="C4" i="24"/>
  <c r="E73" i="24"/>
  <c r="C43" i="24"/>
  <c r="G69" i="24"/>
  <c r="C23" i="24"/>
  <c r="C15" i="24"/>
  <c r="D69" i="24"/>
  <c r="C14" i="24"/>
  <c r="E69" i="24"/>
  <c r="C47" i="24"/>
  <c r="C6" i="24"/>
  <c r="G20" i="24"/>
  <c r="C60" i="24"/>
  <c r="G73" i="24"/>
  <c r="F20" i="24"/>
  <c r="H20" i="24"/>
  <c r="F69" i="24"/>
  <c r="C74" i="24"/>
  <c r="H73" i="24"/>
  <c r="C65" i="24"/>
  <c r="D73" i="24"/>
  <c r="E20" i="24"/>
  <c r="C76" i="24"/>
  <c r="C57" i="24"/>
  <c r="F73" i="24"/>
  <c r="C26" i="24"/>
  <c r="I20" i="24"/>
  <c r="D11" i="24"/>
  <c r="D20" i="24" s="1"/>
  <c r="I65" i="24"/>
  <c r="I69" i="24" s="1"/>
  <c r="H69" i="24"/>
  <c r="G71" i="24" l="1"/>
  <c r="G84" i="24" s="1"/>
  <c r="G88" i="24" s="1"/>
  <c r="E71" i="24"/>
  <c r="E84" i="24" s="1"/>
  <c r="E88" i="24" s="1"/>
  <c r="C73" i="24"/>
  <c r="C69" i="24"/>
  <c r="F71" i="24"/>
  <c r="F84" i="24" s="1"/>
  <c r="F88" i="24" s="1"/>
  <c r="D71" i="24"/>
  <c r="H71" i="24"/>
  <c r="H84" i="24" s="1"/>
  <c r="H88" i="24" s="1"/>
  <c r="I71" i="24"/>
  <c r="I84" i="24" s="1"/>
  <c r="I88" i="24" s="1"/>
  <c r="C71" i="24" l="1"/>
  <c r="C84" i="24" s="1"/>
  <c r="C88" i="24" s="1"/>
  <c r="D84" i="24"/>
  <c r="D88" i="24" l="1"/>
  <c r="I68" i="16" l="1"/>
  <c r="I68" i="6"/>
  <c r="F60" i="16" l="1"/>
  <c r="F60" i="6" l="1"/>
  <c r="C5" i="6"/>
  <c r="C86" i="16" l="1"/>
  <c r="I81" i="16"/>
  <c r="H81" i="16"/>
  <c r="G81" i="16"/>
  <c r="F81" i="16"/>
  <c r="E81" i="16"/>
  <c r="D81" i="16"/>
  <c r="C81" i="16"/>
  <c r="I80" i="16"/>
  <c r="H80" i="16"/>
  <c r="G80" i="16"/>
  <c r="F80" i="16"/>
  <c r="E80" i="16"/>
  <c r="D80" i="16"/>
  <c r="C80" i="16"/>
  <c r="C79" i="16"/>
  <c r="C78" i="16"/>
  <c r="C77" i="16"/>
  <c r="I76" i="16"/>
  <c r="H76" i="16"/>
  <c r="G76" i="16"/>
  <c r="G73" i="16" s="1"/>
  <c r="F76" i="16"/>
  <c r="E76" i="16"/>
  <c r="D76" i="16"/>
  <c r="C75" i="16"/>
  <c r="I74" i="16"/>
  <c r="H74" i="16"/>
  <c r="G74" i="16"/>
  <c r="F74" i="16"/>
  <c r="E74" i="16"/>
  <c r="D74" i="16"/>
  <c r="C68" i="16"/>
  <c r="C67" i="16"/>
  <c r="C66" i="16"/>
  <c r="I65" i="16"/>
  <c r="H65" i="16"/>
  <c r="G65" i="16"/>
  <c r="F65" i="16"/>
  <c r="E65" i="16"/>
  <c r="D65" i="16"/>
  <c r="C64" i="16"/>
  <c r="C63" i="16"/>
  <c r="C62" i="16"/>
  <c r="C61" i="16"/>
  <c r="I60" i="16"/>
  <c r="H60" i="16"/>
  <c r="G60" i="16"/>
  <c r="E60" i="16"/>
  <c r="D60" i="16"/>
  <c r="C59" i="16"/>
  <c r="C58" i="16"/>
  <c r="I57" i="16"/>
  <c r="I14" i="16" s="1"/>
  <c r="I11" i="16" s="1"/>
  <c r="H57" i="16"/>
  <c r="G57" i="16"/>
  <c r="F57" i="16"/>
  <c r="F14" i="16" s="1"/>
  <c r="F11" i="16" s="1"/>
  <c r="E57" i="16"/>
  <c r="D57" i="16"/>
  <c r="D14" i="16" s="1"/>
  <c r="D11" i="16" s="1"/>
  <c r="C56" i="16"/>
  <c r="C55" i="16"/>
  <c r="C54" i="16"/>
  <c r="C53" i="16"/>
  <c r="I52" i="16"/>
  <c r="H52" i="16"/>
  <c r="G52" i="16"/>
  <c r="F52" i="16"/>
  <c r="E52" i="16"/>
  <c r="D52" i="16"/>
  <c r="C51" i="16"/>
  <c r="C50" i="16"/>
  <c r="C49" i="16"/>
  <c r="C48" i="16"/>
  <c r="I47" i="16"/>
  <c r="H47" i="16"/>
  <c r="G47" i="16"/>
  <c r="F47" i="16"/>
  <c r="E47" i="16"/>
  <c r="D47" i="16"/>
  <c r="C46" i="16"/>
  <c r="C45" i="16"/>
  <c r="C44" i="16"/>
  <c r="I43" i="16"/>
  <c r="H43" i="16"/>
  <c r="G43" i="16"/>
  <c r="F43" i="16"/>
  <c r="E43" i="16"/>
  <c r="D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I26" i="16"/>
  <c r="H26" i="16"/>
  <c r="G26" i="16"/>
  <c r="F26" i="16"/>
  <c r="E26" i="16"/>
  <c r="D26" i="16"/>
  <c r="C25" i="16"/>
  <c r="C24" i="16"/>
  <c r="I23" i="16"/>
  <c r="H23" i="16"/>
  <c r="G23" i="16"/>
  <c r="F23" i="16"/>
  <c r="E23" i="16"/>
  <c r="D23" i="16"/>
  <c r="C19" i="16"/>
  <c r="C18" i="16"/>
  <c r="C17" i="16"/>
  <c r="C16" i="16"/>
  <c r="I15" i="16"/>
  <c r="H15" i="16"/>
  <c r="G15" i="16"/>
  <c r="F15" i="16"/>
  <c r="E15" i="16"/>
  <c r="D15" i="16"/>
  <c r="H14" i="16"/>
  <c r="H11" i="16" s="1"/>
  <c r="G14" i="16"/>
  <c r="E14" i="16"/>
  <c r="C13" i="16"/>
  <c r="G11" i="16"/>
  <c r="C10" i="16"/>
  <c r="C9" i="16"/>
  <c r="C8" i="16"/>
  <c r="C7" i="16"/>
  <c r="I6" i="16"/>
  <c r="H6" i="16"/>
  <c r="G6" i="16"/>
  <c r="F6" i="16"/>
  <c r="E6" i="16"/>
  <c r="D6" i="16"/>
  <c r="C5" i="16"/>
  <c r="I4" i="16"/>
  <c r="H4" i="16"/>
  <c r="G4" i="16"/>
  <c r="F4" i="16"/>
  <c r="E4" i="16"/>
  <c r="D4" i="16"/>
  <c r="F73" i="16" l="1"/>
  <c r="H73" i="16"/>
  <c r="D73" i="16"/>
  <c r="C76" i="16"/>
  <c r="E73" i="16"/>
  <c r="C4" i="16"/>
  <c r="I73" i="16"/>
  <c r="C74" i="16"/>
  <c r="C73" i="16" s="1"/>
  <c r="C15" i="16"/>
  <c r="C6" i="16"/>
  <c r="C14" i="16"/>
  <c r="C11" i="16" s="1"/>
  <c r="C57" i="16"/>
  <c r="I20" i="16"/>
  <c r="G20" i="16"/>
  <c r="H20" i="16"/>
  <c r="C47" i="16"/>
  <c r="H69" i="16"/>
  <c r="C23" i="16"/>
  <c r="G69" i="16"/>
  <c r="C52" i="16"/>
  <c r="C65" i="16"/>
  <c r="I69" i="16"/>
  <c r="E69" i="16"/>
  <c r="C26" i="16"/>
  <c r="F69" i="16"/>
  <c r="C60" i="16"/>
  <c r="D20" i="16"/>
  <c r="C43" i="16"/>
  <c r="F20" i="16"/>
  <c r="E11" i="16"/>
  <c r="E20" i="16" s="1"/>
  <c r="D69" i="16"/>
  <c r="E71" i="16" l="1"/>
  <c r="E84" i="16" s="1"/>
  <c r="E88" i="16" s="1"/>
  <c r="I71" i="16"/>
  <c r="I84" i="16" s="1"/>
  <c r="I88" i="16" s="1"/>
  <c r="G71" i="16"/>
  <c r="G84" i="16" s="1"/>
  <c r="G88" i="16" s="1"/>
  <c r="C20" i="16"/>
  <c r="H71" i="16"/>
  <c r="H84" i="16" s="1"/>
  <c r="H88" i="16" s="1"/>
  <c r="C69" i="16"/>
  <c r="F71" i="16"/>
  <c r="F84" i="16" s="1"/>
  <c r="F88" i="16" s="1"/>
  <c r="D71" i="16"/>
  <c r="C71" i="16" l="1"/>
  <c r="C84" i="16" s="1"/>
  <c r="C88" i="16" s="1"/>
  <c r="D84" i="16"/>
  <c r="D88" i="16" l="1"/>
  <c r="C86" i="6" l="1"/>
  <c r="I81" i="6" l="1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C79" i="6"/>
  <c r="C78" i="6"/>
  <c r="C77" i="6"/>
  <c r="I76" i="6"/>
  <c r="H76" i="6"/>
  <c r="G76" i="6"/>
  <c r="F76" i="6"/>
  <c r="E76" i="6"/>
  <c r="E73" i="6" s="1"/>
  <c r="D76" i="6"/>
  <c r="C75" i="6"/>
  <c r="I74" i="6"/>
  <c r="H74" i="6"/>
  <c r="G74" i="6"/>
  <c r="F74" i="6"/>
  <c r="E74" i="6"/>
  <c r="D74" i="6"/>
  <c r="I73" i="6"/>
  <c r="G73" i="6"/>
  <c r="C68" i="6"/>
  <c r="C67" i="6"/>
  <c r="C66" i="6"/>
  <c r="I65" i="6"/>
  <c r="H65" i="6"/>
  <c r="G65" i="6"/>
  <c r="F65" i="6"/>
  <c r="E65" i="6"/>
  <c r="D65" i="6"/>
  <c r="C64" i="6"/>
  <c r="C63" i="6"/>
  <c r="C62" i="6"/>
  <c r="C61" i="6"/>
  <c r="I60" i="6"/>
  <c r="H60" i="6"/>
  <c r="G60" i="6"/>
  <c r="E60" i="6"/>
  <c r="D60" i="6"/>
  <c r="C59" i="6"/>
  <c r="C58" i="6"/>
  <c r="I57" i="6"/>
  <c r="I14" i="6" s="1"/>
  <c r="I11" i="6" s="1"/>
  <c r="H57" i="6"/>
  <c r="H14" i="6" s="1"/>
  <c r="H11" i="6" s="1"/>
  <c r="G57" i="6"/>
  <c r="G14" i="6" s="1"/>
  <c r="G11" i="6" s="1"/>
  <c r="F57" i="6"/>
  <c r="F14" i="6" s="1"/>
  <c r="F11" i="6" s="1"/>
  <c r="E57" i="6"/>
  <c r="E14" i="6" s="1"/>
  <c r="D57" i="6"/>
  <c r="D14" i="6" s="1"/>
  <c r="D11" i="6" s="1"/>
  <c r="C56" i="6"/>
  <c r="C55" i="6"/>
  <c r="C54" i="6"/>
  <c r="C53" i="6"/>
  <c r="I52" i="6"/>
  <c r="H52" i="6"/>
  <c r="G52" i="6"/>
  <c r="F52" i="6"/>
  <c r="E52" i="6"/>
  <c r="D52" i="6"/>
  <c r="C51" i="6"/>
  <c r="C50" i="6"/>
  <c r="C49" i="6"/>
  <c r="C48" i="6"/>
  <c r="I47" i="6"/>
  <c r="H47" i="6"/>
  <c r="G47" i="6"/>
  <c r="F47" i="6"/>
  <c r="E47" i="6"/>
  <c r="D47" i="6"/>
  <c r="C46" i="6"/>
  <c r="C45" i="6"/>
  <c r="C44" i="6"/>
  <c r="I43" i="6"/>
  <c r="H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I26" i="6"/>
  <c r="H26" i="6"/>
  <c r="G26" i="6"/>
  <c r="F26" i="6"/>
  <c r="E26" i="6"/>
  <c r="D26" i="6"/>
  <c r="C25" i="6"/>
  <c r="C24" i="6"/>
  <c r="I23" i="6"/>
  <c r="H23" i="6"/>
  <c r="G23" i="6"/>
  <c r="F23" i="6"/>
  <c r="E23" i="6"/>
  <c r="D23" i="6"/>
  <c r="C19" i="6"/>
  <c r="C18" i="6"/>
  <c r="C17" i="6"/>
  <c r="C16" i="6"/>
  <c r="I15" i="6"/>
  <c r="H15" i="6"/>
  <c r="G15" i="6"/>
  <c r="F15" i="6"/>
  <c r="E15" i="6"/>
  <c r="D15" i="6"/>
  <c r="C13" i="6"/>
  <c r="E11" i="6"/>
  <c r="C10" i="6"/>
  <c r="C9" i="6"/>
  <c r="C8" i="6"/>
  <c r="C7" i="6"/>
  <c r="I6" i="6"/>
  <c r="H6" i="6"/>
  <c r="G6" i="6"/>
  <c r="F6" i="6"/>
  <c r="E6" i="6"/>
  <c r="D6" i="6"/>
  <c r="C4" i="6"/>
  <c r="I4" i="6"/>
  <c r="H4" i="6"/>
  <c r="G4" i="6"/>
  <c r="F4" i="6"/>
  <c r="E4" i="6"/>
  <c r="D4" i="6"/>
  <c r="D73" i="6" l="1"/>
  <c r="H73" i="6"/>
  <c r="C6" i="6"/>
  <c r="F73" i="6"/>
  <c r="C76" i="6"/>
  <c r="C15" i="6"/>
  <c r="C14" i="6"/>
  <c r="C11" i="6" s="1"/>
  <c r="C60" i="6"/>
  <c r="C65" i="6"/>
  <c r="C57" i="6"/>
  <c r="C47" i="6"/>
  <c r="C23" i="6"/>
  <c r="C74" i="6"/>
  <c r="I20" i="6"/>
  <c r="E20" i="6"/>
  <c r="E69" i="6"/>
  <c r="H69" i="6"/>
  <c r="G69" i="6"/>
  <c r="G20" i="6"/>
  <c r="F20" i="6"/>
  <c r="D20" i="6"/>
  <c r="H20" i="6"/>
  <c r="F69" i="6"/>
  <c r="C43" i="6"/>
  <c r="I69" i="6"/>
  <c r="C26" i="6"/>
  <c r="D69" i="6"/>
  <c r="C52" i="6"/>
  <c r="C73" i="6" l="1"/>
  <c r="C20" i="6"/>
  <c r="I71" i="6"/>
  <c r="I84" i="6" s="1"/>
  <c r="I88" i="6" s="1"/>
  <c r="E71" i="6"/>
  <c r="E84" i="6" s="1"/>
  <c r="E88" i="6" s="1"/>
  <c r="G71" i="6"/>
  <c r="G84" i="6" s="1"/>
  <c r="G88" i="6" s="1"/>
  <c r="H71" i="6"/>
  <c r="H84" i="6" s="1"/>
  <c r="H88" i="6" s="1"/>
  <c r="C69" i="6"/>
  <c r="F71" i="6"/>
  <c r="F84" i="6" s="1"/>
  <c r="F88" i="6" s="1"/>
  <c r="D71" i="6"/>
  <c r="C71" i="6" l="1"/>
  <c r="C84" i="6" s="1"/>
  <c r="C88" i="6" s="1"/>
  <c r="D84" i="6"/>
  <c r="D88" i="6" s="1"/>
</calcChain>
</file>

<file path=xl/sharedStrings.xml><?xml version="1.0" encoding="utf-8"?>
<sst xmlns="http://schemas.openxmlformats.org/spreadsheetml/2006/main" count="495" uniqueCount="167">
  <si>
    <t>A</t>
  </si>
  <si>
    <t>COMPONENTI POSITIVI DELLA GESTIONE</t>
  </si>
  <si>
    <t>030</t>
  </si>
  <si>
    <t>PROVENTI DI NATURA TRIBUTARIA</t>
  </si>
  <si>
    <t>031</t>
  </si>
  <si>
    <t>RICAVI DELLE VENDITE E DELLE PRESTAZIONI E PROVENTI DA SERVIZI PUBBLICI</t>
  </si>
  <si>
    <t>032</t>
  </si>
  <si>
    <t>PROVENTI DA TRASFERIMENTI E CONTRIBUTI</t>
  </si>
  <si>
    <t>034</t>
  </si>
  <si>
    <t>ALTRI RICAVI E PROVENTI DIVERSI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</si>
  <si>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</si>
  <si>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</si>
  <si>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</si>
  <si>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</si>
  <si>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</si>
  <si>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041</t>
  </si>
  <si>
    <t>PRESTAZIONI DI SERVIZI</t>
  </si>
  <si>
    <t>042</t>
  </si>
  <si>
    <t>043</t>
  </si>
  <si>
    <t>PERSONALE</t>
  </si>
  <si>
    <t>044</t>
  </si>
  <si>
    <t>ONERI DIVERSI DELLA GESTIONE</t>
  </si>
  <si>
    <t>045</t>
  </si>
  <si>
    <t>AMMORTAMENTI E SVALUTAZIONI</t>
  </si>
  <si>
    <t>046</t>
  </si>
  <si>
    <t>COSTI PER TRASFERIMENTI E CONTRIBUTI</t>
  </si>
  <si>
    <t>047</t>
  </si>
  <si>
    <t>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</si>
  <si>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</si>
  <si>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</si>
  <si>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</si>
  <si>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</si>
  <si>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</si>
  <si>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</si>
  <si>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048</t>
  </si>
  <si>
    <t>ONERI FINANZIARI</t>
  </si>
  <si>
    <t>D</t>
  </si>
  <si>
    <t>RETTIFICHE DI VALORE DI ATTIVITA' FINANZIARIE</t>
  </si>
  <si>
    <t>050</t>
  </si>
  <si>
    <t>RETTIFICHE DI ATTIVITA' FINANZIARIE</t>
  </si>
  <si>
    <t>Rivalutazioni</t>
  </si>
  <si>
    <t>Svalutazioni</t>
  </si>
  <si>
    <t>RISULTATO PRIMA DELLE IMPOSTE (A-B+/-C+/-D+/-E)</t>
  </si>
  <si>
    <t>F</t>
  </si>
  <si>
    <t>IMPOSTE E TASSE</t>
  </si>
  <si>
    <t>RISULTATO DI ESERCIZIO</t>
  </si>
  <si>
    <t>TOTALE</t>
  </si>
  <si>
    <t>SERVIZIO ABITATIVO</t>
  </si>
  <si>
    <t>SERVIZIO RISTORAZIONE</t>
  </si>
  <si>
    <t>INTERVENTI ECONOMICI</t>
  </si>
  <si>
    <t>INTERVENTI INTEGRATIVI E SERVIZI ACCESSORI</t>
  </si>
  <si>
    <t>PATRIMONIO IMMOBILIARE IN DISPONIBILITA'</t>
  </si>
  <si>
    <t>SERVIZI GENERALI</t>
  </si>
  <si>
    <t>030.001</t>
  </si>
  <si>
    <t>Tassa Regionale per il diritto allo studio Universitario</t>
  </si>
  <si>
    <t>031.001</t>
  </si>
  <si>
    <t>Ricavi dalla vendita di beni</t>
  </si>
  <si>
    <t>031.002</t>
  </si>
  <si>
    <t>Ricavi derivanti dalla gestione del Servizio Abitativo</t>
  </si>
  <si>
    <t>031.003</t>
  </si>
  <si>
    <t>Ricavi derivanti dalla gestione degli altri beni immobili</t>
  </si>
  <si>
    <t>031.004</t>
  </si>
  <si>
    <t>Ricavi dalla vendita di altri servizi</t>
  </si>
  <si>
    <t>032.001</t>
  </si>
  <si>
    <t>Trasferimenti correnti da Amministrazioni Pubbliche</t>
  </si>
  <si>
    <t>032.002</t>
  </si>
  <si>
    <t>Trasferimenti correnti da soggetti privati</t>
  </si>
  <si>
    <t>032.004</t>
  </si>
  <si>
    <t>Quota annuale di contributi agli investimenti da Amministrazioni Pubbliche</t>
  </si>
  <si>
    <t>034.001</t>
  </si>
  <si>
    <t>Indennizzi di assicurazione</t>
  </si>
  <si>
    <t>034.002</t>
  </si>
  <si>
    <t>Proventi derivanti dall'attività di controllo e repressione delle irregolarità e degli illeciti</t>
  </si>
  <si>
    <t>034.003</t>
  </si>
  <si>
    <t>Proventi da rimborsi</t>
  </si>
  <si>
    <t>034.004</t>
  </si>
  <si>
    <t>Altri proventi</t>
  </si>
  <si>
    <t>040.001</t>
  </si>
  <si>
    <t>Giornali, riviste e pubblicazioni</t>
  </si>
  <si>
    <t>040.002</t>
  </si>
  <si>
    <t>Altri beni di consumo</t>
  </si>
  <si>
    <t>041.001</t>
  </si>
  <si>
    <t>Organi e incarichi istituzionali dell'amministrazione</t>
  </si>
  <si>
    <t>041.002</t>
  </si>
  <si>
    <t>Costi di rappresentanza, organizzazione eventi, pubblicità e servizi per trasferta</t>
  </si>
  <si>
    <t>041.003</t>
  </si>
  <si>
    <t>Aggi di riscossione</t>
  </si>
  <si>
    <t>041.004</t>
  </si>
  <si>
    <t>Formazione e addestramento</t>
  </si>
  <si>
    <t>041.005</t>
  </si>
  <si>
    <t>Utenze e canoni</t>
  </si>
  <si>
    <t>041.006</t>
  </si>
  <si>
    <t>Canoni per Progetti di partenariato pubblico privato (PPP)</t>
  </si>
  <si>
    <t>041.007</t>
  </si>
  <si>
    <t>Manutenzione ordinaria e riparazioni</t>
  </si>
  <si>
    <t>041.008</t>
  </si>
  <si>
    <t>Consulenze</t>
  </si>
  <si>
    <t>041.009</t>
  </si>
  <si>
    <t>Prestazioni professionali e specialistiche</t>
  </si>
  <si>
    <t>041.010</t>
  </si>
  <si>
    <t>Lavoro flessibilie, quota LSU e acquisto di servizi da agenzie di lavoro interinale</t>
  </si>
  <si>
    <t>041.011</t>
  </si>
  <si>
    <t>Servizi ausiliari</t>
  </si>
  <si>
    <t>041.012</t>
  </si>
  <si>
    <t>Servizi di ristorazione</t>
  </si>
  <si>
    <t>041.013</t>
  </si>
  <si>
    <t>Servizi amministrativi</t>
  </si>
  <si>
    <t>041.014</t>
  </si>
  <si>
    <t>Servizi finanziari</t>
  </si>
  <si>
    <t>041.015</t>
  </si>
  <si>
    <t>Servizi informatici e di telecomunicazioni</t>
  </si>
  <si>
    <t>041.016</t>
  </si>
  <si>
    <t>Costi per altri servizi</t>
  </si>
  <si>
    <t>UTILIZZO DI BENI DI TERZI</t>
  </si>
  <si>
    <t>042.001</t>
  </si>
  <si>
    <t>Noleggi e fitti</t>
  </si>
  <si>
    <t>042.002</t>
  </si>
  <si>
    <t>Licenze</t>
  </si>
  <si>
    <t>042.003</t>
  </si>
  <si>
    <t>Diritti reali di godimento e servitù onerose</t>
  </si>
  <si>
    <t>043.001</t>
  </si>
  <si>
    <t>Retribuzioni in denaro</t>
  </si>
  <si>
    <t>043.002</t>
  </si>
  <si>
    <t>Contributi effettivi a carico dell'amministrazione</t>
  </si>
  <si>
    <t>043.003</t>
  </si>
  <si>
    <t>Contributi sociali figurativi</t>
  </si>
  <si>
    <t>043.004</t>
  </si>
  <si>
    <t>Altri costi del personale</t>
  </si>
  <si>
    <t>044.001</t>
  </si>
  <si>
    <t>Imposte, tasse e proventi assimilati di natura corrente a carico dell'ente</t>
  </si>
  <si>
    <t>044.002</t>
  </si>
  <si>
    <t>Premi di assicurazione</t>
  </si>
  <si>
    <t>044.003</t>
  </si>
  <si>
    <t>Costi per rimborsi</t>
  </si>
  <si>
    <t>044.004</t>
  </si>
  <si>
    <t>Altri costi della gestione</t>
  </si>
  <si>
    <t>045.001</t>
  </si>
  <si>
    <t>Ammortamento di immobilizzazioni materiali</t>
  </si>
  <si>
    <t>045.002</t>
  </si>
  <si>
    <t>Ammortamento di immobilizzazioni immateriali</t>
  </si>
  <si>
    <t>046.001</t>
  </si>
  <si>
    <t>Trasferimenti correnti a Amministrazioni Pubbliche</t>
  </si>
  <si>
    <t>046.002</t>
  </si>
  <si>
    <t>Trasferimenti correnti a studenti</t>
  </si>
  <si>
    <t>046.003</t>
  </si>
  <si>
    <t>Trasferimenti correnti ad associazioni studentesche</t>
  </si>
  <si>
    <t>046.004</t>
  </si>
  <si>
    <t>Trasferimenti correnti a studenti da assegnazioni vincolate PAT</t>
  </si>
  <si>
    <t>047.001</t>
  </si>
  <si>
    <t>Accantonamento a Fondo svalutazione crediti</t>
  </si>
  <si>
    <t>047.002</t>
  </si>
  <si>
    <t>Accantonamento a Fondo rischi</t>
  </si>
  <si>
    <t>047.003</t>
  </si>
  <si>
    <t>Altri accantonamenti</t>
  </si>
  <si>
    <t>036.001</t>
  </si>
  <si>
    <t>Interessi attivi</t>
  </si>
  <si>
    <t>048.001</t>
  </si>
  <si>
    <t>Altri oneri per interessi pagati ad amministrazioni pubbliche</t>
  </si>
  <si>
    <t>048.002</t>
  </si>
  <si>
    <t>Altri oneri per interessi pagati ad altri soggetti</t>
  </si>
  <si>
    <t>048.003</t>
  </si>
  <si>
    <t>Altri oneri per interessi diversi</t>
  </si>
  <si>
    <t>050.001</t>
  </si>
  <si>
    <t>050.002</t>
  </si>
  <si>
    <t>BUDGET ECONOMICO 2025 PER CENTRO DI RESPONSABILITA'</t>
  </si>
  <si>
    <t>BUDGET ECONOMICO 2026 PER CENTRO DI RESPONSABILITA'</t>
  </si>
  <si>
    <t>BUDGET ECONOMICO 2027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</si>
</sst>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.00_ ;[Red]\-#,##0.00\ "/>
  </numFmts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1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0" fontId="7" fillId="0" borderId="0" applyNumberFormat="0" applyFill="0" applyBorder="0" applyProtection="0">
      <alignment horizontal="center"/>
    </xf>
    <xf numFmtId="0" fontId="7" fillId="0" borderId="0" applyNumberFormat="0" applyFill="0" applyBorder="0" applyProtection="0">
      <alignment horizontal="center" textRotation="90"/>
    </xf>
    <xf numFmtId="0" fontId="6" fillId="0" borderId="0" applyNumberFormat="0" applyFill="0" applyBorder="0" applyProtection="0"/>
    <xf numFmtId="164" fontId="6" fillId="0" borderId="0" applyFill="0" applyBorder="0" applyProtection="0"/>
    <xf numFmtId="0" fontId="5" fillId="0" borderId="0"/>
    <xf numFmtId="0" fontId="4" fillId="0" borderId="0"/>
    <xf numFmtId="0" fontId="14" fillId="0" borderId="0"/>
    <xf numFmtId="0" fontId="4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5" fillId="11" borderId="3" applyNumberFormat="0" applyAlignment="0" applyProtection="0"/>
    <xf numFmtId="0" fontId="16" fillId="0" borderId="4" applyNumberFormat="0" applyFill="0" applyAlignment="0" applyProtection="0"/>
    <xf numFmtId="0" fontId="17" fillId="15" borderId="5" applyNumberFormat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8" fillId="5" borderId="3" applyNumberFormat="0" applyAlignment="0" applyProtection="0"/>
    <xf numFmtId="0" fontId="19" fillId="12" borderId="0" applyNumberFormat="0" applyBorder="0" applyAlignment="0" applyProtection="0"/>
    <xf numFmtId="0" fontId="14" fillId="7" borderId="6" applyNumberFormat="0" applyFont="0" applyAlignment="0" applyProtection="0"/>
    <xf numFmtId="0" fontId="20" fillId="11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27" fillId="19" borderId="0" applyNumberFormat="0" applyBorder="0" applyAlignment="0" applyProtection="0"/>
    <xf numFmtId="0" fontId="28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" fontId="0" fillId="0" borderId="0" xfId="0" applyNumberFormat="1"/>
    <xf numFmtId="4" fontId="11" fillId="2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9" fontId="0" fillId="0" borderId="0" xfId="0" applyNumberFormat="1"/>
    <xf numFmtId="49" fontId="12" fillId="0" borderId="1" xfId="0" applyNumberFormat="1" applyFont="1" applyBorder="1"/>
    <xf numFmtId="0" fontId="12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1" xfId="0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4" fontId="12" fillId="0" borderId="0" xfId="0" applyNumberFormat="1" applyFont="1"/>
    <xf numFmtId="4" fontId="0" fillId="0" borderId="2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8">
    <cellStyle name="20% - Colore 1 2" xfId="9" xr:uid="{00000000-0005-0000-0000-000000000000}"/>
    <cellStyle name="20% - Colore 2 2" xfId="10" xr:uid="{00000000-0005-0000-0000-000001000000}"/>
    <cellStyle name="20% - Colore 3 2" xfId="11" xr:uid="{00000000-0005-0000-0000-000002000000}"/>
    <cellStyle name="20% - Colore 4 2" xfId="12" xr:uid="{00000000-0005-0000-0000-000003000000}"/>
    <cellStyle name="20% - Colore 5 2" xfId="13" xr:uid="{00000000-0005-0000-0000-000004000000}"/>
    <cellStyle name="20% - Colore 6 2" xfId="14" xr:uid="{00000000-0005-0000-0000-000005000000}"/>
    <cellStyle name="40% - Colore 1 2" xfId="15" xr:uid="{00000000-0005-0000-0000-000006000000}"/>
    <cellStyle name="40% - Colore 2 2" xfId="16" xr:uid="{00000000-0005-0000-0000-000007000000}"/>
    <cellStyle name="40% - Colore 3 2" xfId="17" xr:uid="{00000000-0005-0000-0000-000008000000}"/>
    <cellStyle name="40% - Colore 4 2" xfId="18" xr:uid="{00000000-0005-0000-0000-000009000000}"/>
    <cellStyle name="40% - Colore 5 2" xfId="19" xr:uid="{00000000-0005-0000-0000-00000A000000}"/>
    <cellStyle name="40% - Colore 6 2" xfId="20" xr:uid="{00000000-0005-0000-0000-00000B000000}"/>
    <cellStyle name="60% - Colore 1 2" xfId="21" xr:uid="{00000000-0005-0000-0000-00000C000000}"/>
    <cellStyle name="60% - Colore 2 2" xfId="22" xr:uid="{00000000-0005-0000-0000-00000D000000}"/>
    <cellStyle name="60% - Colore 3 2" xfId="23" xr:uid="{00000000-0005-0000-0000-00000E000000}"/>
    <cellStyle name="60% - Colore 4 2" xfId="24" xr:uid="{00000000-0005-0000-0000-00000F000000}"/>
    <cellStyle name="60% - Colore 5 2" xfId="25" xr:uid="{00000000-0005-0000-0000-000010000000}"/>
    <cellStyle name="60% - Colore 6 2" xfId="26" xr:uid="{00000000-0005-0000-0000-000011000000}"/>
    <cellStyle name="Calcolo 2" xfId="27" xr:uid="{00000000-0005-0000-0000-000012000000}"/>
    <cellStyle name="Cella collegata 2" xfId="28" xr:uid="{00000000-0005-0000-0000-000013000000}"/>
    <cellStyle name="Cella da controllare 2" xfId="29" xr:uid="{00000000-0005-0000-0000-000014000000}"/>
    <cellStyle name="Colore 1 2" xfId="30" xr:uid="{00000000-0005-0000-0000-000015000000}"/>
    <cellStyle name="Colore 2 2" xfId="31" xr:uid="{00000000-0005-0000-0000-000016000000}"/>
    <cellStyle name="Colore 3 2" xfId="32" xr:uid="{00000000-0005-0000-0000-000017000000}"/>
    <cellStyle name="Colore 4 2" xfId="33" xr:uid="{00000000-0005-0000-0000-000018000000}"/>
    <cellStyle name="Colore 5 2" xfId="34" xr:uid="{00000000-0005-0000-0000-000019000000}"/>
    <cellStyle name="Colore 6 2" xfId="35" xr:uid="{00000000-0005-0000-0000-00001A000000}"/>
    <cellStyle name="Input 2" xfId="36" xr:uid="{00000000-0005-0000-0000-00001B000000}"/>
    <cellStyle name="Intestazione" xfId="1" xr:uid="{00000000-0005-0000-0000-00001C000000}"/>
    <cellStyle name="Intestazione1" xfId="2" xr:uid="{00000000-0005-0000-0000-00001D000000}"/>
    <cellStyle name="Neutrale 2" xfId="37" xr:uid="{00000000-0005-0000-0000-00001E000000}"/>
    <cellStyle name="Normale" xfId="0" builtinId="0"/>
    <cellStyle name="Normale 2" xfId="5" xr:uid="{00000000-0005-0000-0000-000020000000}"/>
    <cellStyle name="Normale 2 2" xfId="8" xr:uid="{00000000-0005-0000-0000-000021000000}"/>
    <cellStyle name="Normale 2 2 2" xfId="53" xr:uid="{00000000-0005-0000-0000-000022000000}"/>
    <cellStyle name="Normale 2 2 3" xfId="56" xr:uid="{00000000-0005-0000-0000-000023000000}"/>
    <cellStyle name="Normale 2 3" xfId="51" xr:uid="{00000000-0005-0000-0000-000024000000}"/>
    <cellStyle name="Normale 2 4" xfId="54" xr:uid="{00000000-0005-0000-0000-000025000000}"/>
    <cellStyle name="Normale 3" xfId="7" xr:uid="{00000000-0005-0000-0000-000026000000}"/>
    <cellStyle name="Normale 4" xfId="6" xr:uid="{00000000-0005-0000-0000-000027000000}"/>
    <cellStyle name="Normale 4 2" xfId="52" xr:uid="{00000000-0005-0000-0000-000028000000}"/>
    <cellStyle name="Normale 4 3" xfId="55" xr:uid="{00000000-0005-0000-0000-000029000000}"/>
    <cellStyle name="Normale 5" xfId="50" xr:uid="{00000000-0005-0000-0000-00002A000000}"/>
    <cellStyle name="Normale 6" xfId="57" xr:uid="{00000000-0005-0000-0000-00002B000000}"/>
    <cellStyle name="Nota 2" xfId="38" xr:uid="{00000000-0005-0000-0000-00002C000000}"/>
    <cellStyle name="Output 2" xfId="39" xr:uid="{00000000-0005-0000-0000-00002D000000}"/>
    <cellStyle name="Risultato" xfId="3" xr:uid="{00000000-0005-0000-0000-00002E000000}"/>
    <cellStyle name="Risultato2" xfId="4" xr:uid="{00000000-0005-0000-0000-00002F000000}"/>
    <cellStyle name="Testo avviso 2" xfId="40" xr:uid="{00000000-0005-0000-0000-000030000000}"/>
    <cellStyle name="Testo descrittivo 2" xfId="41" xr:uid="{00000000-0005-0000-0000-000031000000}"/>
    <cellStyle name="Titolo 1 2" xfId="43" xr:uid="{00000000-0005-0000-0000-000032000000}"/>
    <cellStyle name="Titolo 2 2" xfId="44" xr:uid="{00000000-0005-0000-0000-000033000000}"/>
    <cellStyle name="Titolo 3 2" xfId="45" xr:uid="{00000000-0005-0000-0000-000034000000}"/>
    <cellStyle name="Titolo 4 2" xfId="46" xr:uid="{00000000-0005-0000-0000-000035000000}"/>
    <cellStyle name="Titolo 5" xfId="42" xr:uid="{00000000-0005-0000-0000-000036000000}"/>
    <cellStyle name="Totale 2" xfId="47" xr:uid="{00000000-0005-0000-0000-000037000000}"/>
    <cellStyle name="Valore non valido 2" xfId="48" xr:uid="{00000000-0005-0000-0000-000038000000}"/>
    <cellStyle name="Valore valido 2" xfId="49" xr:uid="{00000000-0005-0000-0000-00003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93"/>
  <sheetViews>
    <sheetView zoomScale="115" zoomScaleNormal="115" workbookViewId="0">
      <selection sqref="A1:XFD1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10" width="14.42578125" bestFit="1" customWidth="1"/>
    <col min="11" max="11" width="13.7109375" style="4" bestFit="1" customWidth="1"/>
    <col min="12" max="14" width="8.5703125" customWidth="1"/>
    <col min="15" max="15" width="15.140625" customWidth="1"/>
    <col min="16" max="64" width="8.5703125" customWidth="1"/>
  </cols>
  <sheetData>
    <row r="1" spans="1:64" s="39" customFormat="1" ht="30" customHeight="1" x14ac:dyDescent="0.25">
      <c r="A1" s="41" t="s">
        <v>164</v>
      </c>
      <c r="B1" s="41"/>
      <c r="C1" s="41"/>
      <c r="D1" s="41"/>
      <c r="E1" s="41"/>
      <c r="F1" s="41"/>
      <c r="G1" s="41"/>
      <c r="H1" s="41"/>
      <c r="I1" s="41"/>
      <c r="K1" s="40"/>
    </row>
    <row r="2" spans="1:64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2" t="s">
        <v>51</v>
      </c>
      <c r="I2" s="12" t="s">
        <v>52</v>
      </c>
      <c r="K2" s="34"/>
    </row>
    <row r="3" spans="1:64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28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5.5" customHeight="1" x14ac:dyDescent="0.25">
      <c r="A4" s="15" t="s">
        <v>2</v>
      </c>
      <c r="B4" s="16" t="s">
        <v>3</v>
      </c>
      <c r="C4" s="17">
        <f t="shared" ref="C4:I4" si="0">SUM(C5)</f>
        <v>2600000</v>
      </c>
      <c r="D4" s="18">
        <f t="shared" si="0"/>
        <v>0</v>
      </c>
      <c r="E4" s="18">
        <f t="shared" si="0"/>
        <v>0</v>
      </c>
      <c r="F4" s="18">
        <f t="shared" si="0"/>
        <v>2600000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2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25.5" customHeight="1" x14ac:dyDescent="0.25">
      <c r="A5" s="3" t="s">
        <v>53</v>
      </c>
      <c r="B5" s="19" t="s">
        <v>54</v>
      </c>
      <c r="C5" s="20">
        <f>SUM(D5:I5)</f>
        <v>2600000</v>
      </c>
      <c r="D5" s="21">
        <v>0</v>
      </c>
      <c r="E5" s="21">
        <v>0</v>
      </c>
      <c r="F5" s="21">
        <v>2600000</v>
      </c>
      <c r="G5" s="21">
        <v>0</v>
      </c>
      <c r="H5" s="21">
        <v>0</v>
      </c>
      <c r="I5" s="21">
        <v>0</v>
      </c>
      <c r="J5" s="14"/>
      <c r="K5" s="2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25.5" customHeight="1" x14ac:dyDescent="0.25">
      <c r="A6" s="15" t="s">
        <v>4</v>
      </c>
      <c r="B6" s="16" t="s">
        <v>5</v>
      </c>
      <c r="C6" s="17">
        <f>SUM(C7:C10)</f>
        <v>3209000</v>
      </c>
      <c r="D6" s="18">
        <f t="shared" ref="D6:I6" si="1">SUM(D7:D10)</f>
        <v>3203000</v>
      </c>
      <c r="E6" s="18">
        <f t="shared" si="1"/>
        <v>0</v>
      </c>
      <c r="F6" s="18">
        <f t="shared" si="1"/>
        <v>0</v>
      </c>
      <c r="G6" s="18">
        <f t="shared" si="1"/>
        <v>6000</v>
      </c>
      <c r="H6" s="18">
        <f t="shared" si="1"/>
        <v>0</v>
      </c>
      <c r="I6" s="18">
        <f t="shared" si="1"/>
        <v>0</v>
      </c>
      <c r="J6" s="14"/>
      <c r="K6" s="2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25.5" customHeight="1" x14ac:dyDescent="0.25">
      <c r="A7" s="3" t="s">
        <v>55</v>
      </c>
      <c r="B7" s="19" t="s">
        <v>56</v>
      </c>
      <c r="C7" s="20">
        <f>SUM(D7:I7)</f>
        <v>9000</v>
      </c>
      <c r="D7" s="21">
        <v>3000</v>
      </c>
      <c r="E7" s="21">
        <v>0</v>
      </c>
      <c r="F7" s="21">
        <v>0</v>
      </c>
      <c r="G7" s="21">
        <v>6000</v>
      </c>
      <c r="H7" s="21">
        <v>0</v>
      </c>
      <c r="I7" s="21">
        <v>0</v>
      </c>
      <c r="J7" s="14"/>
      <c r="K7" s="2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ht="25.5" customHeight="1" x14ac:dyDescent="0.25">
      <c r="A8" s="3" t="s">
        <v>57</v>
      </c>
      <c r="B8" s="19" t="s">
        <v>58</v>
      </c>
      <c r="C8" s="20">
        <f>SUM(D8:I8)</f>
        <v>3200000</v>
      </c>
      <c r="D8" s="21">
        <v>3200000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2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ht="25.5" customHeight="1" x14ac:dyDescent="0.25">
      <c r="A9" s="3" t="s">
        <v>59</v>
      </c>
      <c r="B9" s="19" t="s">
        <v>60</v>
      </c>
      <c r="C9" s="20">
        <f>SUM(D9:I9)</f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14"/>
      <c r="K9" s="2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25.5" customHeight="1" x14ac:dyDescent="0.25">
      <c r="A10" s="3" t="s">
        <v>61</v>
      </c>
      <c r="B10" s="19" t="s">
        <v>62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2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ht="25.5" customHeight="1" x14ac:dyDescent="0.25">
      <c r="A11" s="15" t="s">
        <v>6</v>
      </c>
      <c r="B11" s="16" t="s">
        <v>7</v>
      </c>
      <c r="C11" s="17">
        <f>C12+C13+C14</f>
        <v>18951674.600000001</v>
      </c>
      <c r="D11" s="18">
        <f t="shared" ref="D11:I11" si="2">D12+D13+D14</f>
        <v>2714128.66</v>
      </c>
      <c r="E11" s="18">
        <f t="shared" si="2"/>
        <v>1392810</v>
      </c>
      <c r="F11" s="18">
        <f t="shared" si="2"/>
        <v>9638677.3399999999</v>
      </c>
      <c r="G11" s="18">
        <f t="shared" si="2"/>
        <v>2165710</v>
      </c>
      <c r="H11" s="18">
        <f t="shared" si="2"/>
        <v>623705</v>
      </c>
      <c r="I11" s="18">
        <f t="shared" si="2"/>
        <v>2416643.6</v>
      </c>
      <c r="J11" s="14"/>
      <c r="K11" s="2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s="24" customFormat="1" ht="25.5" customHeight="1" x14ac:dyDescent="0.25">
      <c r="A12" s="6" t="s">
        <v>63</v>
      </c>
      <c r="B12" s="22" t="s">
        <v>64</v>
      </c>
      <c r="C12" s="20">
        <f>SUM(D12:I12)</f>
        <v>16051674.6</v>
      </c>
      <c r="D12" s="21">
        <v>1311128.6599999999</v>
      </c>
      <c r="E12" s="21">
        <v>1242810</v>
      </c>
      <c r="F12" s="21">
        <v>9638677.3399999999</v>
      </c>
      <c r="G12" s="21">
        <v>1052710</v>
      </c>
      <c r="H12" s="21">
        <v>393705</v>
      </c>
      <c r="I12" s="21">
        <v>2412643.6</v>
      </c>
      <c r="J12" s="23"/>
      <c r="K12" s="27"/>
      <c r="L12" s="28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25.5" customHeight="1" x14ac:dyDescent="0.25">
      <c r="A13" s="3" t="s">
        <v>65</v>
      </c>
      <c r="B13" s="19" t="s">
        <v>66</v>
      </c>
      <c r="C13" s="20">
        <f>SUM(D13:I13)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36"/>
      <c r="L13" s="28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s="24" customFormat="1" ht="25.5" customHeight="1" x14ac:dyDescent="0.25">
      <c r="A14" s="6" t="s">
        <v>67</v>
      </c>
      <c r="B14" s="22" t="s">
        <v>68</v>
      </c>
      <c r="C14" s="20">
        <f>SUM(D14:I14)</f>
        <v>2900000</v>
      </c>
      <c r="D14" s="21">
        <f>D57</f>
        <v>1403000</v>
      </c>
      <c r="E14" s="21">
        <f t="shared" ref="E14:I14" si="3">E57</f>
        <v>150000</v>
      </c>
      <c r="F14" s="21">
        <f t="shared" si="3"/>
        <v>0</v>
      </c>
      <c r="G14" s="21">
        <f t="shared" si="3"/>
        <v>1113000</v>
      </c>
      <c r="H14" s="21">
        <f t="shared" si="3"/>
        <v>230000</v>
      </c>
      <c r="I14" s="21">
        <f t="shared" si="3"/>
        <v>4000</v>
      </c>
      <c r="J14" s="23"/>
      <c r="K14" s="27"/>
      <c r="L14" s="27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25.5" customHeight="1" x14ac:dyDescent="0.25">
      <c r="A15" s="15" t="s">
        <v>8</v>
      </c>
      <c r="B15" s="16" t="s">
        <v>9</v>
      </c>
      <c r="C15" s="17">
        <f>SUM(C16:C19)</f>
        <v>740000</v>
      </c>
      <c r="D15" s="18">
        <f t="shared" ref="D15:I15" si="4">SUM(D16:D19)</f>
        <v>26500</v>
      </c>
      <c r="E15" s="18">
        <f t="shared" si="4"/>
        <v>93000</v>
      </c>
      <c r="F15" s="18">
        <f t="shared" si="4"/>
        <v>563000</v>
      </c>
      <c r="G15" s="18">
        <f t="shared" si="4"/>
        <v>47500</v>
      </c>
      <c r="H15" s="18">
        <f t="shared" si="4"/>
        <v>5000</v>
      </c>
      <c r="I15" s="18">
        <f t="shared" si="4"/>
        <v>5000</v>
      </c>
      <c r="J15" s="14"/>
      <c r="K15" s="2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5.5" customHeight="1" x14ac:dyDescent="0.25">
      <c r="A16" s="3" t="s">
        <v>69</v>
      </c>
      <c r="B16" s="19" t="s">
        <v>70</v>
      </c>
      <c r="C16" s="20">
        <f>SUM(D16:I16)</f>
        <v>11000</v>
      </c>
      <c r="D16" s="21">
        <v>8500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2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30" x14ac:dyDescent="0.25">
      <c r="A17" s="3" t="s">
        <v>71</v>
      </c>
      <c r="B17" s="7" t="s">
        <v>72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3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25.5" customHeight="1" x14ac:dyDescent="0.25">
      <c r="A18" s="3" t="s">
        <v>73</v>
      </c>
      <c r="B18" s="25" t="s">
        <v>74</v>
      </c>
      <c r="C18" s="20">
        <f>SUM(D18:I18)</f>
        <v>569000</v>
      </c>
      <c r="D18" s="21">
        <v>6000</v>
      </c>
      <c r="E18" s="21">
        <v>3000</v>
      </c>
      <c r="F18" s="21">
        <v>560000</v>
      </c>
      <c r="G18" s="21">
        <v>0</v>
      </c>
      <c r="H18" s="21">
        <v>0</v>
      </c>
      <c r="I18" s="21">
        <v>0</v>
      </c>
      <c r="J18" s="14"/>
      <c r="K18" s="2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25.5" customHeight="1" x14ac:dyDescent="0.25">
      <c r="A19" s="3" t="s">
        <v>75</v>
      </c>
      <c r="B19" s="19" t="s">
        <v>76</v>
      </c>
      <c r="C19" s="20">
        <f>SUM(D19:I19)</f>
        <v>158000</v>
      </c>
      <c r="D19" s="21">
        <v>12000</v>
      </c>
      <c r="E19" s="21">
        <v>90000</v>
      </c>
      <c r="F19" s="21">
        <v>1000</v>
      </c>
      <c r="G19" s="21">
        <v>45000</v>
      </c>
      <c r="H19" s="21">
        <v>5000</v>
      </c>
      <c r="I19" s="21">
        <v>5000</v>
      </c>
      <c r="J19" s="14"/>
      <c r="K19" s="28"/>
      <c r="L19" s="14"/>
      <c r="M19" s="14"/>
      <c r="N19" s="14"/>
      <c r="O19" s="28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5.5" customHeight="1" x14ac:dyDescent="0.25">
      <c r="A20" s="26"/>
      <c r="B20" s="2" t="s">
        <v>10</v>
      </c>
      <c r="C20" s="5">
        <f>C4+C6+C11+C15</f>
        <v>25500674.600000001</v>
      </c>
      <c r="D20" s="5">
        <f t="shared" ref="D20:I20" si="5">D4+D6+D11+D15</f>
        <v>5943628.6600000001</v>
      </c>
      <c r="E20" s="5">
        <f t="shared" si="5"/>
        <v>1485810</v>
      </c>
      <c r="F20" s="5">
        <f t="shared" si="5"/>
        <v>12801677.34</v>
      </c>
      <c r="G20" s="5">
        <f t="shared" si="5"/>
        <v>2219210</v>
      </c>
      <c r="H20" s="5">
        <f t="shared" si="5"/>
        <v>628705</v>
      </c>
      <c r="I20" s="5">
        <f t="shared" si="5"/>
        <v>2421643.6</v>
      </c>
      <c r="J20" s="27"/>
      <c r="K20" s="28"/>
      <c r="L20" s="14"/>
      <c r="M20" s="14"/>
      <c r="N20" s="14"/>
      <c r="O20" s="38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25.5" customHeight="1" x14ac:dyDescent="0.25">
      <c r="A21" s="29"/>
      <c r="B21" s="30"/>
      <c r="C21" s="31"/>
      <c r="D21" s="31"/>
      <c r="E21" s="31"/>
      <c r="F21" s="31"/>
      <c r="G21" s="31"/>
      <c r="H21" s="31"/>
      <c r="I21" s="31"/>
      <c r="J21" s="23"/>
      <c r="K21" s="28"/>
      <c r="L21" s="14"/>
      <c r="M21" s="14"/>
      <c r="N21" s="14"/>
      <c r="O21" s="37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25.5" customHeight="1" x14ac:dyDescent="0.25">
      <c r="A22" s="1" t="s">
        <v>11</v>
      </c>
      <c r="B22" s="2" t="s">
        <v>12</v>
      </c>
      <c r="C22" s="32"/>
      <c r="D22" s="32"/>
      <c r="E22" s="32"/>
      <c r="F22" s="32"/>
      <c r="G22" s="32"/>
      <c r="H22" s="32"/>
      <c r="I22" s="32"/>
      <c r="K22" s="28"/>
      <c r="L22" s="14"/>
      <c r="M22" s="14"/>
      <c r="N22" s="14"/>
      <c r="O22" s="28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ht="25.5" customHeight="1" x14ac:dyDescent="0.25">
      <c r="A23" s="15" t="s">
        <v>13</v>
      </c>
      <c r="B23" s="15" t="s">
        <v>14</v>
      </c>
      <c r="C23" s="17">
        <f t="shared" ref="C23:I23" si="6">SUM(C24:C25)</f>
        <v>82000</v>
      </c>
      <c r="D23" s="18">
        <f t="shared" si="6"/>
        <v>50000</v>
      </c>
      <c r="E23" s="18">
        <f t="shared" si="6"/>
        <v>5000</v>
      </c>
      <c r="F23" s="18">
        <f t="shared" si="6"/>
        <v>2000</v>
      </c>
      <c r="G23" s="18">
        <f t="shared" si="6"/>
        <v>15000</v>
      </c>
      <c r="H23" s="18">
        <f t="shared" si="6"/>
        <v>4500</v>
      </c>
      <c r="I23" s="18">
        <f t="shared" si="6"/>
        <v>5500</v>
      </c>
      <c r="K23" s="28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K24" s="2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ht="25.5" customHeight="1" x14ac:dyDescent="0.25">
      <c r="A25" s="3" t="s">
        <v>79</v>
      </c>
      <c r="B25" s="19" t="s">
        <v>80</v>
      </c>
      <c r="C25" s="20">
        <f>SUM(D25:I25)</f>
        <v>78000</v>
      </c>
      <c r="D25" s="21">
        <v>49500</v>
      </c>
      <c r="E25" s="21">
        <v>5000</v>
      </c>
      <c r="F25" s="21">
        <v>2000</v>
      </c>
      <c r="G25" s="21">
        <v>15000</v>
      </c>
      <c r="H25" s="21">
        <v>4500</v>
      </c>
      <c r="I25" s="21">
        <v>2000</v>
      </c>
      <c r="K25" s="28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ht="25.5" customHeight="1" x14ac:dyDescent="0.25">
      <c r="A26" s="15" t="s">
        <v>15</v>
      </c>
      <c r="B26" s="16" t="s">
        <v>16</v>
      </c>
      <c r="C26" s="17">
        <f>SUM(C27:C42)</f>
        <v>6625428.6600000001</v>
      </c>
      <c r="D26" s="18">
        <f t="shared" ref="D26" si="7">SUM(D27:D42)</f>
        <v>3888028.66</v>
      </c>
      <c r="E26" s="18">
        <f>SUM(E27:E42)</f>
        <v>1317800</v>
      </c>
      <c r="F26" s="18">
        <f t="shared" ref="F26:I26" si="8">SUM(F27:F42)</f>
        <v>84900</v>
      </c>
      <c r="G26" s="18">
        <f t="shared" si="8"/>
        <v>775700</v>
      </c>
      <c r="H26" s="18">
        <f t="shared" si="8"/>
        <v>320500</v>
      </c>
      <c r="I26" s="18">
        <f t="shared" si="8"/>
        <v>238500</v>
      </c>
      <c r="K26" s="2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ht="25.5" customHeight="1" x14ac:dyDescent="0.25">
      <c r="A27" s="3" t="s">
        <v>81</v>
      </c>
      <c r="B27" s="19" t="s">
        <v>82</v>
      </c>
      <c r="C27" s="20">
        <f t="shared" ref="C27:C42" si="9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K27" s="28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ht="25.5" customHeight="1" x14ac:dyDescent="0.25">
      <c r="A28" s="3" t="s">
        <v>83</v>
      </c>
      <c r="B28" s="19" t="s">
        <v>84</v>
      </c>
      <c r="C28" s="20">
        <f t="shared" si="9"/>
        <v>8700</v>
      </c>
      <c r="D28" s="21">
        <v>2500</v>
      </c>
      <c r="E28" s="21">
        <v>500</v>
      </c>
      <c r="F28" s="21">
        <v>2500</v>
      </c>
      <c r="G28" s="21">
        <v>1200</v>
      </c>
      <c r="H28" s="21">
        <v>0</v>
      </c>
      <c r="I28" s="21">
        <v>2000</v>
      </c>
      <c r="K28" s="28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ht="25.5" customHeight="1" x14ac:dyDescent="0.25">
      <c r="A29" s="3" t="s">
        <v>85</v>
      </c>
      <c r="B29" s="19" t="s">
        <v>86</v>
      </c>
      <c r="C29" s="20">
        <f t="shared" si="9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K29" s="28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25.5" customHeight="1" x14ac:dyDescent="0.25">
      <c r="A30" s="3" t="s">
        <v>87</v>
      </c>
      <c r="B30" s="19" t="s">
        <v>88</v>
      </c>
      <c r="C30" s="20">
        <f t="shared" si="9"/>
        <v>15000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15000</v>
      </c>
      <c r="K30" s="28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25.5" customHeight="1" x14ac:dyDescent="0.25">
      <c r="A31" s="3" t="s">
        <v>89</v>
      </c>
      <c r="B31" s="19" t="s">
        <v>90</v>
      </c>
      <c r="C31" s="20">
        <f t="shared" si="9"/>
        <v>1300775</v>
      </c>
      <c r="D31" s="21">
        <v>945775</v>
      </c>
      <c r="E31" s="21">
        <v>35000</v>
      </c>
      <c r="F31" s="21">
        <v>0</v>
      </c>
      <c r="G31" s="21">
        <v>190000</v>
      </c>
      <c r="H31" s="21">
        <v>130000</v>
      </c>
      <c r="I31" s="21">
        <v>0</v>
      </c>
      <c r="K31" s="28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ht="25.5" customHeight="1" x14ac:dyDescent="0.25">
      <c r="A32" s="3" t="s">
        <v>91</v>
      </c>
      <c r="B32" s="19" t="s">
        <v>92</v>
      </c>
      <c r="C32" s="20">
        <f t="shared" si="9"/>
        <v>915753.66</v>
      </c>
      <c r="D32" s="21">
        <v>915753.66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K32" s="2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25.5" customHeight="1" x14ac:dyDescent="0.25">
      <c r="A33" s="3" t="s">
        <v>93</v>
      </c>
      <c r="B33" s="19" t="s">
        <v>94</v>
      </c>
      <c r="C33" s="20">
        <f t="shared" si="9"/>
        <v>895000</v>
      </c>
      <c r="D33" s="21">
        <v>650000</v>
      </c>
      <c r="E33" s="21">
        <v>15000</v>
      </c>
      <c r="F33" s="21">
        <v>0</v>
      </c>
      <c r="G33" s="21">
        <v>180000</v>
      </c>
      <c r="H33" s="21">
        <v>50000</v>
      </c>
      <c r="I33" s="21">
        <v>0</v>
      </c>
      <c r="K33" s="28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ht="25.5" customHeight="1" x14ac:dyDescent="0.25">
      <c r="A34" s="3" t="s">
        <v>95</v>
      </c>
      <c r="B34" s="19" t="s">
        <v>96</v>
      </c>
      <c r="C34" s="20">
        <f t="shared" si="9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K34" s="28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ht="25.5" customHeight="1" x14ac:dyDescent="0.25">
      <c r="A35" s="3" t="s">
        <v>97</v>
      </c>
      <c r="B35" s="19" t="s">
        <v>98</v>
      </c>
      <c r="C35" s="20">
        <f t="shared" si="9"/>
        <v>5000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3000</v>
      </c>
      <c r="K35" s="28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ht="25.5" customHeight="1" x14ac:dyDescent="0.25">
      <c r="A36" s="3" t="s">
        <v>99</v>
      </c>
      <c r="B36" s="19" t="s">
        <v>100</v>
      </c>
      <c r="C36" s="20">
        <f t="shared" si="9"/>
        <v>98000</v>
      </c>
      <c r="D36" s="21">
        <v>50000</v>
      </c>
      <c r="E36" s="21">
        <v>2000</v>
      </c>
      <c r="F36" s="21">
        <v>9000</v>
      </c>
      <c r="G36" s="21">
        <v>35000</v>
      </c>
      <c r="H36" s="21">
        <v>2000</v>
      </c>
      <c r="I36" s="21">
        <v>0</v>
      </c>
      <c r="K36" s="28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ht="25.5" customHeight="1" x14ac:dyDescent="0.25">
      <c r="A37" s="3" t="s">
        <v>101</v>
      </c>
      <c r="B37" s="19" t="s">
        <v>102</v>
      </c>
      <c r="C37" s="20">
        <f t="shared" si="9"/>
        <v>1410000</v>
      </c>
      <c r="D37" s="21">
        <v>1080000</v>
      </c>
      <c r="E37" s="21">
        <v>80000</v>
      </c>
      <c r="F37" s="21">
        <v>0</v>
      </c>
      <c r="G37" s="21">
        <v>115000</v>
      </c>
      <c r="H37" s="21">
        <v>135000</v>
      </c>
      <c r="I37" s="21">
        <v>0</v>
      </c>
      <c r="K37" s="28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ht="25.5" customHeight="1" x14ac:dyDescent="0.25">
      <c r="A38" s="3" t="s">
        <v>103</v>
      </c>
      <c r="B38" s="19" t="s">
        <v>104</v>
      </c>
      <c r="C38" s="20">
        <f>SUM(D38:I38)</f>
        <v>1151000</v>
      </c>
      <c r="D38" s="21">
        <v>0</v>
      </c>
      <c r="E38" s="21">
        <v>1150000</v>
      </c>
      <c r="F38" s="21">
        <v>0</v>
      </c>
      <c r="G38" s="21">
        <v>1000</v>
      </c>
      <c r="H38" s="21">
        <v>0</v>
      </c>
      <c r="I38" s="21">
        <v>0</v>
      </c>
      <c r="K38" s="28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25.5" customHeight="1" x14ac:dyDescent="0.25">
      <c r="A39" s="3" t="s">
        <v>105</v>
      </c>
      <c r="B39" s="19" t="s">
        <v>106</v>
      </c>
      <c r="C39" s="20">
        <f t="shared" si="9"/>
        <v>31700</v>
      </c>
      <c r="D39" s="21">
        <v>15000</v>
      </c>
      <c r="E39" s="21">
        <v>300</v>
      </c>
      <c r="F39" s="21">
        <v>400</v>
      </c>
      <c r="G39" s="21">
        <v>3500</v>
      </c>
      <c r="H39" s="21">
        <v>3500</v>
      </c>
      <c r="I39" s="21">
        <v>9000</v>
      </c>
      <c r="K39" s="28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ht="25.5" customHeight="1" x14ac:dyDescent="0.25">
      <c r="A40" s="3" t="s">
        <v>107</v>
      </c>
      <c r="B40" s="19" t="s">
        <v>108</v>
      </c>
      <c r="C40" s="20">
        <f t="shared" si="9"/>
        <v>16000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16000</v>
      </c>
      <c r="K40" s="2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ht="25.5" customHeight="1" x14ac:dyDescent="0.25">
      <c r="A41" s="3" t="s">
        <v>109</v>
      </c>
      <c r="B41" s="19" t="s">
        <v>110</v>
      </c>
      <c r="C41" s="20">
        <f t="shared" si="9"/>
        <v>235000</v>
      </c>
      <c r="D41" s="21">
        <v>45000</v>
      </c>
      <c r="E41" s="21">
        <v>35000</v>
      </c>
      <c r="F41" s="21">
        <v>65000</v>
      </c>
      <c r="G41" s="21">
        <v>10000</v>
      </c>
      <c r="H41" s="21">
        <v>0</v>
      </c>
      <c r="I41" s="21">
        <v>80000</v>
      </c>
      <c r="K41" s="28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25.5" customHeight="1" x14ac:dyDescent="0.25">
      <c r="A42" s="3" t="s">
        <v>111</v>
      </c>
      <c r="B42" s="19" t="s">
        <v>112</v>
      </c>
      <c r="C42" s="20">
        <f t="shared" si="9"/>
        <v>426500</v>
      </c>
      <c r="D42" s="21">
        <v>180000</v>
      </c>
      <c r="E42" s="21">
        <v>0</v>
      </c>
      <c r="F42" s="21">
        <v>5000</v>
      </c>
      <c r="G42" s="21">
        <v>240000</v>
      </c>
      <c r="H42" s="21">
        <v>0</v>
      </c>
      <c r="I42" s="21">
        <v>1500</v>
      </c>
      <c r="K42" s="28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ht="25.5" customHeight="1" x14ac:dyDescent="0.25">
      <c r="A43" s="15" t="s">
        <v>17</v>
      </c>
      <c r="B43" s="16" t="s">
        <v>113</v>
      </c>
      <c r="C43" s="17">
        <f t="shared" ref="C43:I43" si="10">SUM(C44:C46)</f>
        <v>169100</v>
      </c>
      <c r="D43" s="18">
        <f t="shared" si="10"/>
        <v>145100</v>
      </c>
      <c r="E43" s="18">
        <f t="shared" si="10"/>
        <v>0</v>
      </c>
      <c r="F43" s="18">
        <f t="shared" si="10"/>
        <v>0</v>
      </c>
      <c r="G43" s="18">
        <f t="shared" si="10"/>
        <v>2000</v>
      </c>
      <c r="H43" s="18">
        <f t="shared" si="10"/>
        <v>0</v>
      </c>
      <c r="I43" s="18">
        <f t="shared" si="10"/>
        <v>22000</v>
      </c>
      <c r="K43" s="28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25.5" customHeight="1" x14ac:dyDescent="0.25">
      <c r="A44" s="3" t="s">
        <v>114</v>
      </c>
      <c r="B44" s="19" t="s">
        <v>115</v>
      </c>
      <c r="C44" s="20">
        <f>SUM(D44:I44)</f>
        <v>151000</v>
      </c>
      <c r="D44" s="21">
        <v>142000</v>
      </c>
      <c r="E44" s="21">
        <v>0</v>
      </c>
      <c r="F44" s="21">
        <v>0</v>
      </c>
      <c r="G44" s="21">
        <v>0</v>
      </c>
      <c r="H44" s="21">
        <v>0</v>
      </c>
      <c r="I44" s="21">
        <v>9000</v>
      </c>
      <c r="K44" s="28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ht="25.5" customHeight="1" x14ac:dyDescent="0.25">
      <c r="A45" s="3" t="s">
        <v>116</v>
      </c>
      <c r="B45" s="19" t="s">
        <v>117</v>
      </c>
      <c r="C45" s="20">
        <f t="shared" ref="C45:C46" si="11">SUM(D45:I45)</f>
        <v>17000</v>
      </c>
      <c r="D45" s="21">
        <v>2000</v>
      </c>
      <c r="E45" s="21">
        <v>0</v>
      </c>
      <c r="F45" s="21">
        <v>0</v>
      </c>
      <c r="G45" s="21">
        <v>2000</v>
      </c>
      <c r="H45" s="21">
        <v>0</v>
      </c>
      <c r="I45" s="21">
        <v>13000</v>
      </c>
      <c r="K45" s="28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ht="25.5" customHeight="1" x14ac:dyDescent="0.25">
      <c r="A46" s="3" t="s">
        <v>118</v>
      </c>
      <c r="B46" s="19" t="s">
        <v>119</v>
      </c>
      <c r="C46" s="20">
        <f t="shared" si="11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28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ht="25.5" customHeight="1" x14ac:dyDescent="0.25">
      <c r="A47" s="15" t="s">
        <v>18</v>
      </c>
      <c r="B47" s="16" t="s">
        <v>19</v>
      </c>
      <c r="C47" s="17">
        <f t="shared" ref="C47:I47" si="12">SUM(C48:C51)</f>
        <v>1879238.6</v>
      </c>
      <c r="D47" s="18">
        <f t="shared" si="12"/>
        <v>0</v>
      </c>
      <c r="E47" s="18">
        <f t="shared" si="12"/>
        <v>0</v>
      </c>
      <c r="F47" s="18">
        <f t="shared" si="12"/>
        <v>0</v>
      </c>
      <c r="G47" s="18">
        <f t="shared" si="12"/>
        <v>0</v>
      </c>
      <c r="H47" s="18">
        <f t="shared" si="12"/>
        <v>0</v>
      </c>
      <c r="I47" s="18">
        <f t="shared" si="12"/>
        <v>1879238.6</v>
      </c>
      <c r="K47" s="28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25.5" customHeight="1" x14ac:dyDescent="0.25">
      <c r="A48" s="3" t="s">
        <v>120</v>
      </c>
      <c r="B48" s="19" t="s">
        <v>121</v>
      </c>
      <c r="C48" s="20">
        <f>SUM(D48:I48)</f>
        <v>1429238.6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1429238.6</v>
      </c>
      <c r="K48" s="28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ht="25.5" customHeight="1" x14ac:dyDescent="0.25">
      <c r="A49" s="3" t="s">
        <v>122</v>
      </c>
      <c r="B49" s="19" t="s">
        <v>123</v>
      </c>
      <c r="C49" s="20">
        <f t="shared" ref="C49:C51" si="13">SUM(D49:I49)</f>
        <v>400000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400000</v>
      </c>
      <c r="K49" s="28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t="25.5" customHeight="1" x14ac:dyDescent="0.25">
      <c r="A50" s="3" t="s">
        <v>124</v>
      </c>
      <c r="B50" s="19" t="s">
        <v>125</v>
      </c>
      <c r="C50" s="20">
        <f t="shared" si="13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28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ht="25.5" customHeight="1" x14ac:dyDescent="0.25">
      <c r="A51" s="3" t="s">
        <v>126</v>
      </c>
      <c r="B51" s="19" t="s">
        <v>127</v>
      </c>
      <c r="C51" s="20">
        <f t="shared" si="13"/>
        <v>50000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50000</v>
      </c>
      <c r="K51" s="28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ht="25.5" customHeight="1" x14ac:dyDescent="0.25">
      <c r="A52" s="15" t="s">
        <v>20</v>
      </c>
      <c r="B52" s="16" t="s">
        <v>21</v>
      </c>
      <c r="C52" s="17">
        <f t="shared" ref="C52:I52" si="14">SUM(C53:C56)</f>
        <v>480140</v>
      </c>
      <c r="D52" s="18">
        <f t="shared" si="14"/>
        <v>269500</v>
      </c>
      <c r="E52" s="18">
        <f t="shared" si="14"/>
        <v>8010</v>
      </c>
      <c r="F52" s="18">
        <f t="shared" si="14"/>
        <v>15010</v>
      </c>
      <c r="G52" s="18">
        <f t="shared" si="14"/>
        <v>133510</v>
      </c>
      <c r="H52" s="18">
        <f t="shared" si="14"/>
        <v>33705</v>
      </c>
      <c r="I52" s="18">
        <f t="shared" si="14"/>
        <v>20405</v>
      </c>
      <c r="K52" s="28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ht="25.5" customHeight="1" x14ac:dyDescent="0.25">
      <c r="A53" s="3" t="s">
        <v>128</v>
      </c>
      <c r="B53" s="19" t="s">
        <v>129</v>
      </c>
      <c r="C53" s="20">
        <f>SUM(D53:I53)</f>
        <v>398100</v>
      </c>
      <c r="D53" s="21">
        <v>235000</v>
      </c>
      <c r="E53" s="21">
        <v>5000</v>
      </c>
      <c r="F53" s="21">
        <v>0</v>
      </c>
      <c r="G53" s="21">
        <v>126500</v>
      </c>
      <c r="H53" s="21">
        <v>29200</v>
      </c>
      <c r="I53" s="21">
        <v>2400</v>
      </c>
      <c r="K53" s="28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ht="25.5" customHeight="1" x14ac:dyDescent="0.25">
      <c r="A54" s="3" t="s">
        <v>130</v>
      </c>
      <c r="B54" s="19" t="s">
        <v>131</v>
      </c>
      <c r="C54" s="20">
        <f t="shared" ref="C54:C55" si="15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K54" s="28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ht="25.5" customHeight="1" x14ac:dyDescent="0.25">
      <c r="A55" s="3" t="s">
        <v>132</v>
      </c>
      <c r="B55" s="19" t="s">
        <v>133</v>
      </c>
      <c r="C55" s="20">
        <f t="shared" si="15"/>
        <v>18000</v>
      </c>
      <c r="D55" s="21">
        <v>3000</v>
      </c>
      <c r="E55" s="21">
        <v>0</v>
      </c>
      <c r="F55" s="21">
        <v>15000</v>
      </c>
      <c r="G55" s="21">
        <v>0</v>
      </c>
      <c r="H55" s="21">
        <v>0</v>
      </c>
      <c r="I55" s="21">
        <v>0</v>
      </c>
      <c r="K55" s="28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ht="25.5" customHeight="1" x14ac:dyDescent="0.25">
      <c r="A56" s="3" t="s">
        <v>134</v>
      </c>
      <c r="B56" s="19" t="s">
        <v>135</v>
      </c>
      <c r="C56" s="20">
        <f>SUM(D56:I56)</f>
        <v>1540</v>
      </c>
      <c r="D56" s="21">
        <v>1500</v>
      </c>
      <c r="E56" s="21">
        <v>10</v>
      </c>
      <c r="F56" s="21">
        <v>10</v>
      </c>
      <c r="G56" s="21">
        <v>10</v>
      </c>
      <c r="H56" s="21">
        <v>5</v>
      </c>
      <c r="I56" s="21">
        <v>5</v>
      </c>
      <c r="K56" s="28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ht="25.5" customHeight="1" x14ac:dyDescent="0.25">
      <c r="A57" s="15" t="s">
        <v>22</v>
      </c>
      <c r="B57" s="16" t="s">
        <v>23</v>
      </c>
      <c r="C57" s="17">
        <f t="shared" ref="C57:I57" si="16">SUM(C58:C59)</f>
        <v>2900000</v>
      </c>
      <c r="D57" s="18">
        <f t="shared" si="16"/>
        <v>1403000</v>
      </c>
      <c r="E57" s="18">
        <f t="shared" si="16"/>
        <v>150000</v>
      </c>
      <c r="F57" s="18">
        <f t="shared" si="16"/>
        <v>0</v>
      </c>
      <c r="G57" s="18">
        <f t="shared" si="16"/>
        <v>1113000</v>
      </c>
      <c r="H57" s="18">
        <f t="shared" si="16"/>
        <v>230000</v>
      </c>
      <c r="I57" s="18">
        <f t="shared" si="16"/>
        <v>4000</v>
      </c>
      <c r="K57" s="28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ht="25.5" customHeight="1" x14ac:dyDescent="0.25">
      <c r="A58" s="3" t="s">
        <v>136</v>
      </c>
      <c r="B58" s="19" t="s">
        <v>137</v>
      </c>
      <c r="C58" s="20">
        <f>SUM(D58:I58)</f>
        <v>2862000</v>
      </c>
      <c r="D58" s="21">
        <v>1400000</v>
      </c>
      <c r="E58" s="21">
        <v>150000</v>
      </c>
      <c r="F58" s="21">
        <v>0</v>
      </c>
      <c r="G58" s="21">
        <v>1078000</v>
      </c>
      <c r="H58" s="21">
        <v>230000</v>
      </c>
      <c r="I58" s="21">
        <v>4000</v>
      </c>
      <c r="K58" s="28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ht="25.5" customHeight="1" x14ac:dyDescent="0.25">
      <c r="A59" s="3" t="s">
        <v>138</v>
      </c>
      <c r="B59" s="19" t="s">
        <v>139</v>
      </c>
      <c r="C59" s="20">
        <f>SUM(D59:I59)</f>
        <v>38000</v>
      </c>
      <c r="D59" s="21">
        <v>3000</v>
      </c>
      <c r="E59" s="21">
        <v>0</v>
      </c>
      <c r="F59" s="21">
        <v>0</v>
      </c>
      <c r="G59" s="21">
        <v>35000</v>
      </c>
      <c r="H59" s="21">
        <v>0</v>
      </c>
      <c r="I59" s="21">
        <v>0</v>
      </c>
      <c r="K59" s="28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ht="25.5" customHeight="1" x14ac:dyDescent="0.25">
      <c r="A60" s="15" t="s">
        <v>24</v>
      </c>
      <c r="B60" s="16" t="s">
        <v>25</v>
      </c>
      <c r="C60" s="17">
        <f>C61+C62+C63+C64</f>
        <v>12774767.34</v>
      </c>
      <c r="D60" s="18">
        <f t="shared" ref="D60:I60" si="17">D61+D62+D63+D64</f>
        <v>0</v>
      </c>
      <c r="E60" s="18">
        <f t="shared" si="17"/>
        <v>0</v>
      </c>
      <c r="F60" s="18">
        <f>SUM(F61:F64)</f>
        <v>12654767.34</v>
      </c>
      <c r="G60" s="18">
        <f t="shared" si="17"/>
        <v>120000</v>
      </c>
      <c r="H60" s="18">
        <f t="shared" si="17"/>
        <v>0</v>
      </c>
      <c r="I60" s="18">
        <f t="shared" si="17"/>
        <v>0</v>
      </c>
      <c r="K60" s="28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ht="25.5" customHeight="1" x14ac:dyDescent="0.25">
      <c r="A61" s="3" t="s">
        <v>140</v>
      </c>
      <c r="B61" s="19" t="s">
        <v>141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K61" s="28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ht="25.5" customHeight="1" x14ac:dyDescent="0.25">
      <c r="A62" s="3" t="s">
        <v>142</v>
      </c>
      <c r="B62" s="19" t="s">
        <v>143</v>
      </c>
      <c r="C62" s="20">
        <f>SUM(D62:I62)</f>
        <v>11774767.34</v>
      </c>
      <c r="D62" s="21">
        <v>0</v>
      </c>
      <c r="E62" s="21">
        <v>0</v>
      </c>
      <c r="F62" s="21">
        <v>11774767.34</v>
      </c>
      <c r="G62" s="21">
        <v>0</v>
      </c>
      <c r="H62" s="21">
        <v>0</v>
      </c>
      <c r="I62" s="21">
        <v>0</v>
      </c>
      <c r="K62" s="28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ht="25.5" customHeight="1" x14ac:dyDescent="0.25">
      <c r="A63" s="3" t="s">
        <v>144</v>
      </c>
      <c r="B63" s="19" t="s">
        <v>145</v>
      </c>
      <c r="C63" s="20">
        <f t="shared" ref="C63:C64" si="18">SUM(D63:I63)</f>
        <v>70000</v>
      </c>
      <c r="D63" s="21">
        <v>0</v>
      </c>
      <c r="E63" s="21">
        <v>0</v>
      </c>
      <c r="F63" s="21">
        <v>0</v>
      </c>
      <c r="G63" s="21">
        <v>70000</v>
      </c>
      <c r="H63" s="21">
        <v>0</v>
      </c>
      <c r="I63" s="21">
        <v>0</v>
      </c>
      <c r="K63" s="28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ht="25.5" customHeight="1" x14ac:dyDescent="0.25">
      <c r="A64" s="3" t="s">
        <v>146</v>
      </c>
      <c r="B64" s="19" t="s">
        <v>147</v>
      </c>
      <c r="C64" s="20">
        <f t="shared" si="18"/>
        <v>880000</v>
      </c>
      <c r="D64" s="21">
        <v>0</v>
      </c>
      <c r="E64" s="21">
        <v>0</v>
      </c>
      <c r="F64" s="21">
        <f>780000+100000</f>
        <v>880000</v>
      </c>
      <c r="G64" s="21">
        <v>0</v>
      </c>
      <c r="H64" s="21">
        <v>0</v>
      </c>
      <c r="I64" s="21">
        <v>0</v>
      </c>
      <c r="K64" s="28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ht="25.5" customHeight="1" x14ac:dyDescent="0.25">
      <c r="A65" s="15" t="s">
        <v>26</v>
      </c>
      <c r="B65" s="16" t="s">
        <v>27</v>
      </c>
      <c r="C65" s="17">
        <f t="shared" ref="C65:I65" si="19">SUM(C66:C68)</f>
        <v>127000</v>
      </c>
      <c r="D65" s="18">
        <f t="shared" si="19"/>
        <v>20000</v>
      </c>
      <c r="E65" s="18">
        <f t="shared" si="19"/>
        <v>0</v>
      </c>
      <c r="F65" s="18">
        <f t="shared" si="19"/>
        <v>15000</v>
      </c>
      <c r="G65" s="18">
        <f t="shared" si="19"/>
        <v>0</v>
      </c>
      <c r="H65" s="18">
        <f t="shared" si="19"/>
        <v>0</v>
      </c>
      <c r="I65" s="18">
        <f t="shared" si="19"/>
        <v>92000</v>
      </c>
      <c r="K65" s="28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ht="25.5" customHeight="1" x14ac:dyDescent="0.25">
      <c r="A66" s="3" t="s">
        <v>148</v>
      </c>
      <c r="B66" s="19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K66" s="28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ht="25.5" customHeight="1" x14ac:dyDescent="0.25">
      <c r="A67" s="3" t="s">
        <v>150</v>
      </c>
      <c r="B67" s="19" t="s">
        <v>151</v>
      </c>
      <c r="C67" s="20">
        <f t="shared" ref="C67:C68" si="20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K67" s="28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ht="25.5" customHeight="1" x14ac:dyDescent="0.25">
      <c r="A68" s="3" t="s">
        <v>152</v>
      </c>
      <c r="B68" s="19" t="s">
        <v>153</v>
      </c>
      <c r="C68" s="20">
        <f t="shared" si="20"/>
        <v>92000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f>49000+43000</f>
        <v>92000</v>
      </c>
      <c r="K68" s="28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ht="25.5" customHeight="1" x14ac:dyDescent="0.25">
      <c r="A69" s="26"/>
      <c r="B69" s="2" t="s">
        <v>28</v>
      </c>
      <c r="C69" s="5">
        <f>C23+C26+C43+C47+C52+C57+C60+C65</f>
        <v>25037674.600000001</v>
      </c>
      <c r="D69" s="5">
        <f>D23+D26+D43+D4+D47+D52+D57+D60+D65</f>
        <v>5775628.6600000001</v>
      </c>
      <c r="E69" s="5">
        <f>E23+E26+E43+E4+E47+E52+E57+E60+E65</f>
        <v>1480810</v>
      </c>
      <c r="F69" s="5">
        <f>F23+F26+F43+F47+F52+F57+F60+F65</f>
        <v>12771677.34</v>
      </c>
      <c r="G69" s="5">
        <f>G23+G26+G43+G4+G47+G52+G57+G60+G65</f>
        <v>2159210</v>
      </c>
      <c r="H69" s="5">
        <f>H23+H26+H43+H4+H47+H52+H57+H60+H65</f>
        <v>588705</v>
      </c>
      <c r="I69" s="5">
        <f>I23+I26+I43+I4+I47+I52+I57+I60+I65</f>
        <v>2261643.6</v>
      </c>
      <c r="J69" s="4"/>
      <c r="K69" s="28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9" customHeight="1" x14ac:dyDescent="0.25">
      <c r="A70" s="29"/>
      <c r="B70" s="30"/>
      <c r="C70" s="31"/>
      <c r="D70" s="31"/>
      <c r="E70" s="31"/>
      <c r="F70" s="31"/>
      <c r="G70" s="31"/>
      <c r="H70" s="31"/>
      <c r="I70" s="31"/>
      <c r="K70" s="28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ht="25.5" customHeight="1" x14ac:dyDescent="0.25">
      <c r="A71" s="26"/>
      <c r="B71" s="2" t="s">
        <v>29</v>
      </c>
      <c r="C71" s="5">
        <f>C20-C69</f>
        <v>463000</v>
      </c>
      <c r="D71" s="5">
        <f t="shared" ref="D71:I71" si="21">D20-D69</f>
        <v>168000</v>
      </c>
      <c r="E71" s="5">
        <f t="shared" si="21"/>
        <v>5000</v>
      </c>
      <c r="F71" s="5">
        <f t="shared" si="21"/>
        <v>30000</v>
      </c>
      <c r="G71" s="5">
        <f t="shared" si="21"/>
        <v>60000</v>
      </c>
      <c r="H71" s="5">
        <f t="shared" si="21"/>
        <v>40000</v>
      </c>
      <c r="I71" s="5">
        <f t="shared" si="21"/>
        <v>160000</v>
      </c>
      <c r="J71" s="4"/>
      <c r="K71" s="28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ht="9" customHeight="1" x14ac:dyDescent="0.25">
      <c r="A72" s="29"/>
      <c r="B72" s="30"/>
      <c r="C72" s="31"/>
      <c r="D72" s="31"/>
      <c r="E72" s="31"/>
      <c r="F72" s="31"/>
      <c r="G72" s="31"/>
      <c r="H72" s="31"/>
      <c r="I72" s="31"/>
      <c r="K72" s="28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25.5" customHeight="1" x14ac:dyDescent="0.25">
      <c r="A73" s="2" t="s">
        <v>30</v>
      </c>
      <c r="B73" s="2" t="s">
        <v>31</v>
      </c>
      <c r="C73" s="5">
        <f t="shared" ref="C73:H73" si="22">C74-C76</f>
        <v>-13000</v>
      </c>
      <c r="D73" s="5">
        <f t="shared" si="22"/>
        <v>2000</v>
      </c>
      <c r="E73" s="5">
        <f t="shared" si="22"/>
        <v>0</v>
      </c>
      <c r="F73" s="5">
        <f t="shared" si="22"/>
        <v>5000</v>
      </c>
      <c r="G73" s="5">
        <f t="shared" si="22"/>
        <v>0</v>
      </c>
      <c r="H73" s="5">
        <f t="shared" si="22"/>
        <v>0</v>
      </c>
      <c r="I73" s="5">
        <f>I74-I76</f>
        <v>-20000</v>
      </c>
      <c r="K73" s="28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ht="25.5" customHeight="1" x14ac:dyDescent="0.25">
      <c r="A74" s="15" t="s">
        <v>32</v>
      </c>
      <c r="B74" s="16" t="s">
        <v>33</v>
      </c>
      <c r="C74" s="17">
        <f t="shared" ref="C74:I74" si="23">SUM(C75)</f>
        <v>7000</v>
      </c>
      <c r="D74" s="18">
        <f t="shared" si="23"/>
        <v>2000</v>
      </c>
      <c r="E74" s="18">
        <f t="shared" si="23"/>
        <v>0</v>
      </c>
      <c r="F74" s="18">
        <f t="shared" si="23"/>
        <v>5000</v>
      </c>
      <c r="G74" s="18">
        <f t="shared" si="23"/>
        <v>0</v>
      </c>
      <c r="H74" s="18">
        <f t="shared" si="23"/>
        <v>0</v>
      </c>
      <c r="I74" s="18">
        <f t="shared" si="23"/>
        <v>0</v>
      </c>
      <c r="K74" s="28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ht="25.5" customHeight="1" x14ac:dyDescent="0.25">
      <c r="A75" s="3" t="s">
        <v>154</v>
      </c>
      <c r="B75" s="19" t="s">
        <v>155</v>
      </c>
      <c r="C75" s="20">
        <f>SUM(D75:I75)</f>
        <v>7000</v>
      </c>
      <c r="D75" s="21">
        <v>2000</v>
      </c>
      <c r="E75" s="21">
        <v>0</v>
      </c>
      <c r="F75" s="21">
        <v>5000</v>
      </c>
      <c r="G75" s="21">
        <v>0</v>
      </c>
      <c r="H75" s="21">
        <v>0</v>
      </c>
      <c r="I75" s="21">
        <v>0</v>
      </c>
      <c r="K75" s="28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ht="25.5" customHeight="1" x14ac:dyDescent="0.25">
      <c r="A76" s="15" t="s">
        <v>34</v>
      </c>
      <c r="B76" s="16" t="s">
        <v>35</v>
      </c>
      <c r="C76" s="17">
        <f t="shared" ref="C76:I76" si="24">SUM(C77:C79)</f>
        <v>20000</v>
      </c>
      <c r="D76" s="18">
        <f t="shared" si="24"/>
        <v>0</v>
      </c>
      <c r="E76" s="18">
        <f t="shared" si="24"/>
        <v>0</v>
      </c>
      <c r="F76" s="18">
        <f t="shared" si="24"/>
        <v>0</v>
      </c>
      <c r="G76" s="18">
        <f t="shared" si="24"/>
        <v>0</v>
      </c>
      <c r="H76" s="18">
        <f t="shared" si="24"/>
        <v>0</v>
      </c>
      <c r="I76" s="18">
        <f t="shared" si="24"/>
        <v>20000</v>
      </c>
    </row>
    <row r="77" spans="1:64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64" ht="25.5" customHeight="1" x14ac:dyDescent="0.25">
      <c r="A78" s="3" t="s">
        <v>158</v>
      </c>
      <c r="B78" s="19" t="s">
        <v>159</v>
      </c>
      <c r="C78" s="20">
        <f t="shared" ref="C78:C79" si="25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64" ht="25.5" customHeight="1" x14ac:dyDescent="0.25">
      <c r="A79" s="3" t="s">
        <v>160</v>
      </c>
      <c r="B79" s="19" t="s">
        <v>161</v>
      </c>
      <c r="C79" s="20">
        <f t="shared" si="25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64" ht="25.5" customHeight="1" x14ac:dyDescent="0.25">
      <c r="A80" s="2" t="s">
        <v>36</v>
      </c>
      <c r="B80" s="2" t="s">
        <v>37</v>
      </c>
      <c r="C80" s="5">
        <f t="shared" ref="C80:I80" si="26">C82-C83</f>
        <v>0</v>
      </c>
      <c r="D80" s="5">
        <f t="shared" si="26"/>
        <v>0</v>
      </c>
      <c r="E80" s="5">
        <f t="shared" si="26"/>
        <v>0</v>
      </c>
      <c r="F80" s="5">
        <f t="shared" si="26"/>
        <v>0</v>
      </c>
      <c r="G80" s="5">
        <f t="shared" si="26"/>
        <v>0</v>
      </c>
      <c r="H80" s="5">
        <f t="shared" si="26"/>
        <v>0</v>
      </c>
      <c r="I80" s="5">
        <f t="shared" si="26"/>
        <v>0</v>
      </c>
    </row>
    <row r="81" spans="1:10" ht="25.5" customHeight="1" x14ac:dyDescent="0.25">
      <c r="A81" s="3" t="s">
        <v>38</v>
      </c>
      <c r="B81" s="19" t="s">
        <v>39</v>
      </c>
      <c r="C81" s="20">
        <f t="shared" ref="C81:I81" si="27">C82-C83</f>
        <v>0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7"/>
        <v>0</v>
      </c>
    </row>
    <row r="82" spans="1:10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10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10" ht="25.5" customHeight="1" x14ac:dyDescent="0.25">
      <c r="A84" s="2"/>
      <c r="B84" s="2" t="s">
        <v>42</v>
      </c>
      <c r="C84" s="5">
        <f>C71+C73+C80</f>
        <v>450000</v>
      </c>
      <c r="D84" s="5">
        <f>D71+D73+D80</f>
        <v>170000</v>
      </c>
      <c r="E84" s="5">
        <f t="shared" ref="E84:I84" si="28">E71+E73+E80</f>
        <v>5000</v>
      </c>
      <c r="F84" s="5">
        <f t="shared" si="28"/>
        <v>35000</v>
      </c>
      <c r="G84" s="5">
        <f t="shared" si="28"/>
        <v>60000</v>
      </c>
      <c r="H84" s="5">
        <f t="shared" si="28"/>
        <v>40000</v>
      </c>
      <c r="I84" s="5">
        <f t="shared" si="28"/>
        <v>140000</v>
      </c>
      <c r="J84" s="4"/>
    </row>
    <row r="85" spans="1:10" ht="9" customHeight="1" x14ac:dyDescent="0.25">
      <c r="A85" s="30"/>
      <c r="B85" s="30"/>
      <c r="C85" s="31"/>
      <c r="D85" s="31"/>
      <c r="E85" s="31"/>
      <c r="F85" s="31"/>
      <c r="G85" s="31"/>
      <c r="H85" s="31"/>
      <c r="I85" s="31"/>
    </row>
    <row r="86" spans="1:10" ht="25.5" customHeight="1" x14ac:dyDescent="0.25">
      <c r="A86" s="1" t="s">
        <v>43</v>
      </c>
      <c r="B86" s="2" t="s">
        <v>44</v>
      </c>
      <c r="C86" s="5">
        <f>SUM(D86:I86)</f>
        <v>450000</v>
      </c>
      <c r="D86" s="5">
        <v>170000</v>
      </c>
      <c r="E86" s="5">
        <v>5000</v>
      </c>
      <c r="F86" s="5">
        <v>35000</v>
      </c>
      <c r="G86" s="5">
        <v>60000</v>
      </c>
      <c r="H86" s="5">
        <v>40000</v>
      </c>
      <c r="I86" s="5">
        <v>140000</v>
      </c>
      <c r="J86" s="4"/>
    </row>
    <row r="87" spans="1:10" ht="9" customHeight="1" x14ac:dyDescent="0.25">
      <c r="A87" s="33"/>
      <c r="B87" s="30"/>
      <c r="C87" s="31"/>
      <c r="D87" s="31"/>
      <c r="E87" s="31"/>
      <c r="F87" s="31">
        <v>28</v>
      </c>
      <c r="G87" s="31"/>
      <c r="H87" s="31"/>
      <c r="I87" s="31"/>
    </row>
    <row r="88" spans="1:10" ht="25.5" customHeight="1" x14ac:dyDescent="0.25">
      <c r="A88" s="2"/>
      <c r="B88" s="2" t="s">
        <v>45</v>
      </c>
      <c r="C88" s="5">
        <f t="shared" ref="C88:I88" si="29">C84-C86</f>
        <v>0</v>
      </c>
      <c r="D88" s="5">
        <f>D84-D86</f>
        <v>0</v>
      </c>
      <c r="E88" s="5">
        <f t="shared" si="29"/>
        <v>0</v>
      </c>
      <c r="F88" s="5">
        <f>F84-F86</f>
        <v>0</v>
      </c>
      <c r="G88" s="5">
        <f t="shared" si="29"/>
        <v>0</v>
      </c>
      <c r="H88" s="5">
        <f t="shared" si="29"/>
        <v>0</v>
      </c>
      <c r="I88" s="5">
        <f t="shared" si="29"/>
        <v>0</v>
      </c>
      <c r="J88" s="4"/>
    </row>
    <row r="92" spans="1:10" x14ac:dyDescent="0.25">
      <c r="D92" s="4"/>
    </row>
    <row r="93" spans="1:10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93"/>
  <sheetViews>
    <sheetView zoomScale="115" zoomScaleNormal="115" workbookViewId="0">
      <selection sqref="A1:XFD1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48" width="8.5703125" customWidth="1"/>
  </cols>
  <sheetData>
    <row r="1" spans="1:48" s="14" customFormat="1" ht="30" customHeight="1" x14ac:dyDescent="0.25">
      <c r="A1" s="41" t="s">
        <v>165</v>
      </c>
      <c r="B1" s="41"/>
      <c r="C1" s="41"/>
      <c r="D1" s="41"/>
      <c r="E1" s="41"/>
      <c r="F1" s="41"/>
      <c r="G1" s="41"/>
      <c r="H1" s="41"/>
      <c r="I1" s="41"/>
    </row>
    <row r="2" spans="1:48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2" t="s">
        <v>51</v>
      </c>
      <c r="I2" s="12" t="s">
        <v>52</v>
      </c>
    </row>
    <row r="3" spans="1:48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ht="25.5" customHeight="1" x14ac:dyDescent="0.25">
      <c r="A4" s="15" t="s">
        <v>2</v>
      </c>
      <c r="B4" s="16" t="s">
        <v>3</v>
      </c>
      <c r="C4" s="17">
        <f t="shared" ref="C4:I4" si="0">SUM(C5)</f>
        <v>2600000</v>
      </c>
      <c r="D4" s="18">
        <f t="shared" si="0"/>
        <v>0</v>
      </c>
      <c r="E4" s="18">
        <f t="shared" si="0"/>
        <v>0</v>
      </c>
      <c r="F4" s="18">
        <f t="shared" si="0"/>
        <v>2600000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ht="25.5" customHeight="1" x14ac:dyDescent="0.25">
      <c r="A5" s="3" t="s">
        <v>53</v>
      </c>
      <c r="B5" s="19" t="s">
        <v>54</v>
      </c>
      <c r="C5" s="20">
        <f>SUM(D5:I5)</f>
        <v>2600000</v>
      </c>
      <c r="D5" s="21">
        <v>0</v>
      </c>
      <c r="E5" s="21">
        <v>0</v>
      </c>
      <c r="F5" s="21">
        <v>2600000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</row>
    <row r="6" spans="1:48" ht="25.5" customHeight="1" x14ac:dyDescent="0.25">
      <c r="A6" s="15" t="s">
        <v>4</v>
      </c>
      <c r="B6" s="16" t="s">
        <v>5</v>
      </c>
      <c r="C6" s="17">
        <f t="shared" ref="C6:I6" si="1">SUM(C7:C10)</f>
        <v>3309000</v>
      </c>
      <c r="D6" s="18">
        <f t="shared" si="1"/>
        <v>3303000</v>
      </c>
      <c r="E6" s="18">
        <f t="shared" si="1"/>
        <v>0</v>
      </c>
      <c r="F6" s="18">
        <f t="shared" si="1"/>
        <v>0</v>
      </c>
      <c r="G6" s="18">
        <f t="shared" si="1"/>
        <v>6000</v>
      </c>
      <c r="H6" s="18">
        <f t="shared" si="1"/>
        <v>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5.5" customHeight="1" x14ac:dyDescent="0.25">
      <c r="A7" s="3" t="s">
        <v>55</v>
      </c>
      <c r="B7" s="19" t="s">
        <v>56</v>
      </c>
      <c r="C7" s="20">
        <f>SUM(D7:I7)</f>
        <v>9000</v>
      </c>
      <c r="D7" s="21">
        <v>3000</v>
      </c>
      <c r="E7" s="21">
        <v>0</v>
      </c>
      <c r="F7" s="21">
        <v>0</v>
      </c>
      <c r="G7" s="21">
        <v>6000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48" ht="25.5" customHeight="1" x14ac:dyDescent="0.25">
      <c r="A8" s="3" t="s">
        <v>57</v>
      </c>
      <c r="B8" s="19" t="s">
        <v>58</v>
      </c>
      <c r="C8" s="20">
        <f>SUM(D8:I8)</f>
        <v>3300000</v>
      </c>
      <c r="D8" s="21">
        <v>3300000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8" ht="25.5" customHeight="1" x14ac:dyDescent="0.25">
      <c r="A9" s="3" t="s">
        <v>59</v>
      </c>
      <c r="B9" s="19" t="s">
        <v>60</v>
      </c>
      <c r="C9" s="20">
        <f>SUM(D9:I9)</f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48" ht="25.5" customHeight="1" x14ac:dyDescent="0.25">
      <c r="A10" s="3" t="s">
        <v>61</v>
      </c>
      <c r="B10" s="19" t="s">
        <v>62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48" ht="25.5" customHeight="1" x14ac:dyDescent="0.25">
      <c r="A11" s="15" t="s">
        <v>6</v>
      </c>
      <c r="B11" s="16" t="s">
        <v>7</v>
      </c>
      <c r="C11" s="17">
        <f t="shared" ref="C11:I11" si="2">C12+C13+C14</f>
        <v>14311674.6</v>
      </c>
      <c r="D11" s="18">
        <f t="shared" si="2"/>
        <v>2490353.66</v>
      </c>
      <c r="E11" s="18">
        <f t="shared" si="2"/>
        <v>1402810</v>
      </c>
      <c r="F11" s="18">
        <f t="shared" si="2"/>
        <v>5348452.34</v>
      </c>
      <c r="G11" s="18">
        <f t="shared" si="2"/>
        <v>2049710</v>
      </c>
      <c r="H11" s="18">
        <f t="shared" si="2"/>
        <v>601705</v>
      </c>
      <c r="I11" s="18">
        <f t="shared" si="2"/>
        <v>2418643.6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48" s="24" customFormat="1" ht="25.5" customHeight="1" x14ac:dyDescent="0.25">
      <c r="A12" s="6" t="s">
        <v>63</v>
      </c>
      <c r="B12" s="22" t="s">
        <v>64</v>
      </c>
      <c r="C12" s="20">
        <v>11411674.6</v>
      </c>
      <c r="D12" s="21">
        <v>1087353.6599999999</v>
      </c>
      <c r="E12" s="21">
        <v>1252810</v>
      </c>
      <c r="F12" s="21">
        <v>5348452.34</v>
      </c>
      <c r="G12" s="21">
        <v>936710</v>
      </c>
      <c r="H12" s="21">
        <v>371705</v>
      </c>
      <c r="I12" s="21">
        <v>2414643.6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48" ht="25.5" customHeight="1" x14ac:dyDescent="0.25">
      <c r="A13" s="3" t="s">
        <v>65</v>
      </c>
      <c r="B13" s="19" t="s">
        <v>66</v>
      </c>
      <c r="C13" s="20">
        <f>SUM(D13:I13)</f>
        <v>0</v>
      </c>
      <c r="D13" s="21">
        <v>0</v>
      </c>
      <c r="E13" s="21">
        <v>0</v>
      </c>
      <c r="F13" s="21">
        <v>0</v>
      </c>
      <c r="G13" s="21"/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s="24" customFormat="1" ht="25.5" customHeight="1" x14ac:dyDescent="0.25">
      <c r="A14" s="6" t="s">
        <v>67</v>
      </c>
      <c r="B14" s="22" t="s">
        <v>68</v>
      </c>
      <c r="C14" s="20">
        <f>SUM(D14:I14)</f>
        <v>2900000</v>
      </c>
      <c r="D14" s="21">
        <f>D57</f>
        <v>1403000</v>
      </c>
      <c r="E14" s="21">
        <f t="shared" ref="E14:I14" si="3">E57</f>
        <v>150000</v>
      </c>
      <c r="F14" s="21">
        <f t="shared" si="3"/>
        <v>0</v>
      </c>
      <c r="G14" s="21">
        <f t="shared" si="3"/>
        <v>1113000</v>
      </c>
      <c r="H14" s="21">
        <f t="shared" si="3"/>
        <v>230000</v>
      </c>
      <c r="I14" s="21">
        <f t="shared" si="3"/>
        <v>4000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</row>
    <row r="15" spans="1:48" ht="25.5" customHeight="1" x14ac:dyDescent="0.25">
      <c r="A15" s="15" t="s">
        <v>8</v>
      </c>
      <c r="B15" s="16" t="s">
        <v>9</v>
      </c>
      <c r="C15" s="17">
        <f t="shared" ref="C15:I15" si="4">SUM(C16:C19)</f>
        <v>659000</v>
      </c>
      <c r="D15" s="18">
        <f t="shared" si="4"/>
        <v>26000</v>
      </c>
      <c r="E15" s="18">
        <f t="shared" si="4"/>
        <v>93000</v>
      </c>
      <c r="F15" s="18">
        <f t="shared" si="4"/>
        <v>503000</v>
      </c>
      <c r="G15" s="18">
        <f t="shared" si="4"/>
        <v>22000</v>
      </c>
      <c r="H15" s="18">
        <f t="shared" si="4"/>
        <v>10000</v>
      </c>
      <c r="I15" s="18">
        <f t="shared" si="4"/>
        <v>5000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</row>
    <row r="16" spans="1:48" ht="25.5" customHeight="1" x14ac:dyDescent="0.25">
      <c r="A16" s="3" t="s">
        <v>69</v>
      </c>
      <c r="B16" s="19" t="s">
        <v>70</v>
      </c>
      <c r="C16" s="20">
        <f>SUM(D16:I16)</f>
        <v>10000</v>
      </c>
      <c r="D16" s="21">
        <v>8000</v>
      </c>
      <c r="E16" s="21">
        <v>0</v>
      </c>
      <c r="F16" s="21">
        <v>0</v>
      </c>
      <c r="G16" s="21">
        <v>2000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</row>
    <row r="17" spans="1:48" ht="30" x14ac:dyDescent="0.25">
      <c r="A17" s="3" t="s">
        <v>71</v>
      </c>
      <c r="B17" s="7" t="s">
        <v>72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</row>
    <row r="18" spans="1:48" ht="25.5" customHeight="1" x14ac:dyDescent="0.25">
      <c r="A18" s="3" t="s">
        <v>73</v>
      </c>
      <c r="B18" s="25" t="s">
        <v>74</v>
      </c>
      <c r="C18" s="20">
        <f>SUM(D18:I18)</f>
        <v>509000</v>
      </c>
      <c r="D18" s="21">
        <v>6000</v>
      </c>
      <c r="E18" s="21">
        <v>3000</v>
      </c>
      <c r="F18" s="21">
        <v>500000</v>
      </c>
      <c r="G18" s="21">
        <v>0</v>
      </c>
      <c r="H18" s="21">
        <v>0</v>
      </c>
      <c r="I18" s="21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48" ht="25.5" customHeight="1" x14ac:dyDescent="0.25">
      <c r="A19" s="3" t="s">
        <v>75</v>
      </c>
      <c r="B19" s="19" t="s">
        <v>76</v>
      </c>
      <c r="C19" s="20">
        <f>SUM(D19:I19)</f>
        <v>138000</v>
      </c>
      <c r="D19" s="21">
        <v>12000</v>
      </c>
      <c r="E19" s="21">
        <v>90000</v>
      </c>
      <c r="F19" s="21">
        <v>1000</v>
      </c>
      <c r="G19" s="21">
        <v>20000</v>
      </c>
      <c r="H19" s="21">
        <v>10000</v>
      </c>
      <c r="I19" s="21">
        <v>5000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8" ht="25.5" customHeight="1" x14ac:dyDescent="0.25">
      <c r="A20" s="26"/>
      <c r="B20" s="2" t="s">
        <v>10</v>
      </c>
      <c r="C20" s="5">
        <f>C4+C6+C11+C15</f>
        <v>20879674.600000001</v>
      </c>
      <c r="D20" s="5">
        <f t="shared" ref="D20:I20" si="5">D4+D6+D11+D15</f>
        <v>5819353.6600000001</v>
      </c>
      <c r="E20" s="5">
        <f t="shared" si="5"/>
        <v>1495810</v>
      </c>
      <c r="F20" s="5">
        <f t="shared" si="5"/>
        <v>8451452.3399999999</v>
      </c>
      <c r="G20" s="5">
        <f t="shared" si="5"/>
        <v>2077710</v>
      </c>
      <c r="H20" s="5">
        <f t="shared" si="5"/>
        <v>611705</v>
      </c>
      <c r="I20" s="5">
        <f t="shared" si="5"/>
        <v>2423643.6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</row>
    <row r="21" spans="1:48" ht="25.5" customHeight="1" x14ac:dyDescent="0.25">
      <c r="A21" s="29"/>
      <c r="B21" s="30"/>
      <c r="C21" s="31"/>
      <c r="D21" s="31"/>
      <c r="E21" s="31"/>
      <c r="F21" s="31"/>
      <c r="G21" s="31"/>
      <c r="H21" s="31"/>
      <c r="I21" s="3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</row>
    <row r="22" spans="1:48" ht="25.5" customHeight="1" x14ac:dyDescent="0.25">
      <c r="A22" s="1" t="s">
        <v>11</v>
      </c>
      <c r="B22" s="2" t="s">
        <v>12</v>
      </c>
      <c r="C22" s="32"/>
      <c r="D22" s="32"/>
      <c r="E22" s="32"/>
      <c r="F22" s="32"/>
      <c r="G22" s="32"/>
      <c r="H22" s="32"/>
      <c r="I22" s="32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</row>
    <row r="23" spans="1:48" ht="25.5" customHeight="1" x14ac:dyDescent="0.25">
      <c r="A23" s="15" t="s">
        <v>13</v>
      </c>
      <c r="B23" s="15" t="s">
        <v>14</v>
      </c>
      <c r="C23" s="17">
        <f t="shared" ref="C23:I23" si="6">SUM(C24:C25)</f>
        <v>80000</v>
      </c>
      <c r="D23" s="18">
        <f t="shared" si="6"/>
        <v>50500</v>
      </c>
      <c r="E23" s="18">
        <f t="shared" si="6"/>
        <v>5000</v>
      </c>
      <c r="F23" s="18">
        <f t="shared" si="6"/>
        <v>2000</v>
      </c>
      <c r="G23" s="18">
        <f t="shared" si="6"/>
        <v>14000</v>
      </c>
      <c r="H23" s="18">
        <f t="shared" si="6"/>
        <v>3000</v>
      </c>
      <c r="I23" s="18">
        <f t="shared" si="6"/>
        <v>5500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</row>
    <row r="24" spans="1:48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</row>
    <row r="25" spans="1:48" ht="25.5" customHeight="1" x14ac:dyDescent="0.25">
      <c r="A25" s="3" t="s">
        <v>79</v>
      </c>
      <c r="B25" s="19" t="s">
        <v>80</v>
      </c>
      <c r="C25" s="20">
        <f>SUM(D25:I25)</f>
        <v>76000</v>
      </c>
      <c r="D25" s="21">
        <v>50000</v>
      </c>
      <c r="E25" s="21">
        <v>5000</v>
      </c>
      <c r="F25" s="21">
        <v>2000</v>
      </c>
      <c r="G25" s="21">
        <v>14000</v>
      </c>
      <c r="H25" s="21">
        <v>3000</v>
      </c>
      <c r="I25" s="21">
        <v>2000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</row>
    <row r="26" spans="1:48" ht="25.5" customHeight="1" x14ac:dyDescent="0.25">
      <c r="A26" s="15" t="s">
        <v>15</v>
      </c>
      <c r="B26" s="16" t="s">
        <v>16</v>
      </c>
      <c r="C26" s="17">
        <f>SUM(C27:C42)</f>
        <v>6394553.6600000001</v>
      </c>
      <c r="D26" s="18">
        <f t="shared" ref="D26" si="7">SUM(D27:D42)</f>
        <v>3763253.66</v>
      </c>
      <c r="E26" s="18">
        <f>SUM(E27:E42)</f>
        <v>1327800</v>
      </c>
      <c r="F26" s="18">
        <f t="shared" ref="F26:I26" si="8">SUM(F27:F42)</f>
        <v>84800</v>
      </c>
      <c r="G26" s="18">
        <f t="shared" si="8"/>
        <v>675200</v>
      </c>
      <c r="H26" s="18">
        <f t="shared" si="8"/>
        <v>305000</v>
      </c>
      <c r="I26" s="18">
        <f t="shared" si="8"/>
        <v>238500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</row>
    <row r="27" spans="1:48" ht="25.5" customHeight="1" x14ac:dyDescent="0.25">
      <c r="A27" s="3" t="s">
        <v>81</v>
      </c>
      <c r="B27" s="19" t="s">
        <v>82</v>
      </c>
      <c r="C27" s="20">
        <f t="shared" ref="C27:C42" si="9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</row>
    <row r="28" spans="1:48" ht="25.5" customHeight="1" x14ac:dyDescent="0.25">
      <c r="A28" s="3" t="s">
        <v>83</v>
      </c>
      <c r="B28" s="19" t="s">
        <v>84</v>
      </c>
      <c r="C28" s="20">
        <f t="shared" si="9"/>
        <v>8700</v>
      </c>
      <c r="D28" s="21">
        <v>2500</v>
      </c>
      <c r="E28" s="21">
        <v>500</v>
      </c>
      <c r="F28" s="21">
        <v>2500</v>
      </c>
      <c r="G28" s="21">
        <v>1200</v>
      </c>
      <c r="H28" s="21">
        <v>0</v>
      </c>
      <c r="I28" s="21">
        <v>2000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</row>
    <row r="29" spans="1:48" ht="25.5" customHeight="1" x14ac:dyDescent="0.25">
      <c r="A29" s="3" t="s">
        <v>85</v>
      </c>
      <c r="B29" s="19" t="s">
        <v>86</v>
      </c>
      <c r="C29" s="20">
        <f t="shared" si="9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</row>
    <row r="30" spans="1:48" ht="25.5" customHeight="1" x14ac:dyDescent="0.25">
      <c r="A30" s="3" t="s">
        <v>87</v>
      </c>
      <c r="B30" s="19" t="s">
        <v>88</v>
      </c>
      <c r="C30" s="20">
        <f t="shared" si="9"/>
        <v>15000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15000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</row>
    <row r="31" spans="1:48" ht="25.5" customHeight="1" x14ac:dyDescent="0.25">
      <c r="A31" s="3" t="s">
        <v>89</v>
      </c>
      <c r="B31" s="19" t="s">
        <v>90</v>
      </c>
      <c r="C31" s="20">
        <f t="shared" si="9"/>
        <v>1256000</v>
      </c>
      <c r="D31" s="21">
        <v>931000</v>
      </c>
      <c r="E31" s="21">
        <v>35000</v>
      </c>
      <c r="F31" s="21">
        <v>0</v>
      </c>
      <c r="G31" s="21">
        <v>160000</v>
      </c>
      <c r="H31" s="21">
        <v>130000</v>
      </c>
      <c r="I31" s="21"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</row>
    <row r="32" spans="1:48" ht="25.5" customHeight="1" x14ac:dyDescent="0.25">
      <c r="A32" s="3" t="s">
        <v>91</v>
      </c>
      <c r="B32" s="19" t="s">
        <v>92</v>
      </c>
      <c r="C32" s="20">
        <f t="shared" si="9"/>
        <v>915753.66</v>
      </c>
      <c r="D32" s="21">
        <v>915753.66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</row>
    <row r="33" spans="1:48" ht="25.5" customHeight="1" x14ac:dyDescent="0.25">
      <c r="A33" s="3" t="s">
        <v>93</v>
      </c>
      <c r="B33" s="19" t="s">
        <v>94</v>
      </c>
      <c r="C33" s="20">
        <f t="shared" si="9"/>
        <v>835000</v>
      </c>
      <c r="D33" s="21">
        <v>620000</v>
      </c>
      <c r="E33" s="21">
        <v>15000</v>
      </c>
      <c r="F33" s="21">
        <v>0</v>
      </c>
      <c r="G33" s="21">
        <v>150000</v>
      </c>
      <c r="H33" s="21">
        <v>50000</v>
      </c>
      <c r="I33" s="21"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</row>
    <row r="34" spans="1:48" ht="25.5" customHeight="1" x14ac:dyDescent="0.25">
      <c r="A34" s="3" t="s">
        <v>95</v>
      </c>
      <c r="B34" s="19" t="s">
        <v>96</v>
      </c>
      <c r="C34" s="20">
        <f t="shared" si="9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</row>
    <row r="35" spans="1:48" ht="25.5" customHeight="1" x14ac:dyDescent="0.25">
      <c r="A35" s="3" t="s">
        <v>97</v>
      </c>
      <c r="B35" s="19" t="s">
        <v>98</v>
      </c>
      <c r="C35" s="20">
        <f t="shared" si="9"/>
        <v>5000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3000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</row>
    <row r="36" spans="1:48" ht="25.5" customHeight="1" x14ac:dyDescent="0.25">
      <c r="A36" s="3" t="s">
        <v>99</v>
      </c>
      <c r="B36" s="19" t="s">
        <v>100</v>
      </c>
      <c r="C36" s="20">
        <f t="shared" si="9"/>
        <v>63000</v>
      </c>
      <c r="D36" s="21">
        <v>30000</v>
      </c>
      <c r="E36" s="21">
        <v>2000</v>
      </c>
      <c r="F36" s="21">
        <v>9000</v>
      </c>
      <c r="G36" s="21">
        <v>20000</v>
      </c>
      <c r="H36" s="21">
        <v>2000</v>
      </c>
      <c r="I36" s="21"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</row>
    <row r="37" spans="1:48" ht="25.5" customHeight="1" x14ac:dyDescent="0.25">
      <c r="A37" s="3" t="s">
        <v>101</v>
      </c>
      <c r="B37" s="19" t="s">
        <v>102</v>
      </c>
      <c r="C37" s="20">
        <f t="shared" si="9"/>
        <v>1340000</v>
      </c>
      <c r="D37" s="21">
        <v>1050000</v>
      </c>
      <c r="E37" s="21">
        <v>40000</v>
      </c>
      <c r="F37" s="21">
        <v>0</v>
      </c>
      <c r="G37" s="21">
        <v>130000</v>
      </c>
      <c r="H37" s="21">
        <v>120000</v>
      </c>
      <c r="I37" s="21"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</row>
    <row r="38" spans="1:48" ht="25.5" customHeight="1" x14ac:dyDescent="0.25">
      <c r="A38" s="3" t="s">
        <v>103</v>
      </c>
      <c r="B38" s="19" t="s">
        <v>104</v>
      </c>
      <c r="C38" s="20">
        <f>SUM(D38:I38)</f>
        <v>1201000</v>
      </c>
      <c r="D38" s="21">
        <v>0</v>
      </c>
      <c r="E38" s="21">
        <v>1200000</v>
      </c>
      <c r="F38" s="21">
        <v>0</v>
      </c>
      <c r="G38" s="21">
        <v>1000</v>
      </c>
      <c r="H38" s="21">
        <v>0</v>
      </c>
      <c r="I38" s="21"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</row>
    <row r="39" spans="1:48" ht="25.5" customHeight="1" x14ac:dyDescent="0.25">
      <c r="A39" s="3" t="s">
        <v>105</v>
      </c>
      <c r="B39" s="19" t="s">
        <v>106</v>
      </c>
      <c r="C39" s="20">
        <f t="shared" si="9"/>
        <v>30600</v>
      </c>
      <c r="D39" s="21">
        <v>15000</v>
      </c>
      <c r="E39" s="21">
        <v>300</v>
      </c>
      <c r="F39" s="21">
        <v>300</v>
      </c>
      <c r="G39" s="21">
        <v>3000</v>
      </c>
      <c r="H39" s="21">
        <v>3000</v>
      </c>
      <c r="I39" s="21">
        <v>9000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</row>
    <row r="40" spans="1:48" ht="25.5" customHeight="1" x14ac:dyDescent="0.25">
      <c r="A40" s="3" t="s">
        <v>107</v>
      </c>
      <c r="B40" s="19" t="s">
        <v>108</v>
      </c>
      <c r="C40" s="20">
        <f t="shared" si="9"/>
        <v>16000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16000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</row>
    <row r="41" spans="1:48" ht="25.5" customHeight="1" x14ac:dyDescent="0.25">
      <c r="A41" s="3" t="s">
        <v>109</v>
      </c>
      <c r="B41" s="19" t="s">
        <v>110</v>
      </c>
      <c r="C41" s="20">
        <f t="shared" si="9"/>
        <v>235000</v>
      </c>
      <c r="D41" s="21">
        <v>45000</v>
      </c>
      <c r="E41" s="21">
        <v>35000</v>
      </c>
      <c r="F41" s="21">
        <v>65000</v>
      </c>
      <c r="G41" s="21">
        <v>10000</v>
      </c>
      <c r="H41" s="21">
        <v>0</v>
      </c>
      <c r="I41" s="21">
        <v>80000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</row>
    <row r="42" spans="1:48" ht="25.5" customHeight="1" x14ac:dyDescent="0.25">
      <c r="A42" s="3" t="s">
        <v>111</v>
      </c>
      <c r="B42" s="19" t="s">
        <v>112</v>
      </c>
      <c r="C42" s="20">
        <f t="shared" si="9"/>
        <v>356500</v>
      </c>
      <c r="D42" s="21">
        <v>150000</v>
      </c>
      <c r="E42" s="21">
        <v>0</v>
      </c>
      <c r="F42" s="21">
        <v>5000</v>
      </c>
      <c r="G42" s="21">
        <v>200000</v>
      </c>
      <c r="H42" s="21">
        <v>0</v>
      </c>
      <c r="I42" s="21">
        <v>1500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48" ht="25.5" customHeight="1" x14ac:dyDescent="0.25">
      <c r="A43" s="15" t="s">
        <v>17</v>
      </c>
      <c r="B43" s="16" t="s">
        <v>113</v>
      </c>
      <c r="C43" s="17">
        <f t="shared" ref="C43:I43" si="10">SUM(C44:C46)</f>
        <v>171100</v>
      </c>
      <c r="D43" s="18">
        <f t="shared" si="10"/>
        <v>145100</v>
      </c>
      <c r="E43" s="18">
        <f t="shared" si="10"/>
        <v>0</v>
      </c>
      <c r="F43" s="18">
        <f t="shared" si="10"/>
        <v>0</v>
      </c>
      <c r="G43" s="18">
        <f t="shared" si="10"/>
        <v>2000</v>
      </c>
      <c r="H43" s="18">
        <f t="shared" si="10"/>
        <v>0</v>
      </c>
      <c r="I43" s="18">
        <f t="shared" si="10"/>
        <v>24000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</row>
    <row r="44" spans="1:48" ht="25.5" customHeight="1" x14ac:dyDescent="0.25">
      <c r="A44" s="3" t="s">
        <v>114</v>
      </c>
      <c r="B44" s="19" t="s">
        <v>115</v>
      </c>
      <c r="C44" s="20">
        <f>SUM(D44:I44)</f>
        <v>151000</v>
      </c>
      <c r="D44" s="21">
        <v>142000</v>
      </c>
      <c r="E44" s="21">
        <v>0</v>
      </c>
      <c r="F44" s="21">
        <v>0</v>
      </c>
      <c r="G44" s="21">
        <v>0</v>
      </c>
      <c r="H44" s="21">
        <v>0</v>
      </c>
      <c r="I44" s="21">
        <v>9000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</row>
    <row r="45" spans="1:48" ht="25.5" customHeight="1" x14ac:dyDescent="0.25">
      <c r="A45" s="3" t="s">
        <v>116</v>
      </c>
      <c r="B45" s="19" t="s">
        <v>117</v>
      </c>
      <c r="C45" s="20">
        <f t="shared" ref="C45:C46" si="11">SUM(D45:I45)</f>
        <v>19000</v>
      </c>
      <c r="D45" s="21">
        <v>2000</v>
      </c>
      <c r="E45" s="21">
        <v>0</v>
      </c>
      <c r="F45" s="21">
        <v>0</v>
      </c>
      <c r="G45" s="21">
        <v>2000</v>
      </c>
      <c r="H45" s="21">
        <v>0</v>
      </c>
      <c r="I45" s="21">
        <v>15000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</row>
    <row r="46" spans="1:48" ht="25.5" customHeight="1" x14ac:dyDescent="0.25">
      <c r="A46" s="3" t="s">
        <v>118</v>
      </c>
      <c r="B46" s="19" t="s">
        <v>119</v>
      </c>
      <c r="C46" s="20">
        <f t="shared" si="11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</row>
    <row r="47" spans="1:48" ht="25.5" customHeight="1" x14ac:dyDescent="0.25">
      <c r="A47" s="15" t="s">
        <v>18</v>
      </c>
      <c r="B47" s="16" t="s">
        <v>19</v>
      </c>
      <c r="C47" s="17">
        <f t="shared" ref="C47:I47" si="12">SUM(C48:C51)</f>
        <v>1879238.6</v>
      </c>
      <c r="D47" s="18">
        <f t="shared" si="12"/>
        <v>0</v>
      </c>
      <c r="E47" s="18">
        <f t="shared" si="12"/>
        <v>0</v>
      </c>
      <c r="F47" s="18">
        <f t="shared" si="12"/>
        <v>0</v>
      </c>
      <c r="G47" s="18">
        <f t="shared" si="12"/>
        <v>0</v>
      </c>
      <c r="H47" s="18">
        <f t="shared" si="12"/>
        <v>0</v>
      </c>
      <c r="I47" s="18">
        <f t="shared" si="12"/>
        <v>1879238.6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</row>
    <row r="48" spans="1:48" ht="25.5" customHeight="1" x14ac:dyDescent="0.25">
      <c r="A48" s="3" t="s">
        <v>120</v>
      </c>
      <c r="B48" s="19" t="s">
        <v>121</v>
      </c>
      <c r="C48" s="20">
        <f>SUM(D48:I48)</f>
        <v>1429238.6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1429238.6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</row>
    <row r="49" spans="1:48" ht="25.5" customHeight="1" x14ac:dyDescent="0.25">
      <c r="A49" s="3" t="s">
        <v>122</v>
      </c>
      <c r="B49" s="19" t="s">
        <v>123</v>
      </c>
      <c r="C49" s="20">
        <f t="shared" ref="C49:C51" si="13">SUM(D49:I49)</f>
        <v>400000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400000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</row>
    <row r="50" spans="1:48" ht="25.5" customHeight="1" x14ac:dyDescent="0.25">
      <c r="A50" s="3" t="s">
        <v>124</v>
      </c>
      <c r="B50" s="19" t="s">
        <v>125</v>
      </c>
      <c r="C50" s="20">
        <f t="shared" si="13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</row>
    <row r="51" spans="1:48" ht="25.5" customHeight="1" x14ac:dyDescent="0.25">
      <c r="A51" s="3" t="s">
        <v>126</v>
      </c>
      <c r="B51" s="19" t="s">
        <v>127</v>
      </c>
      <c r="C51" s="20">
        <f t="shared" si="13"/>
        <v>50000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50000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</row>
    <row r="52" spans="1:48" ht="25.5" customHeight="1" x14ac:dyDescent="0.25">
      <c r="A52" s="15" t="s">
        <v>20</v>
      </c>
      <c r="B52" s="16" t="s">
        <v>21</v>
      </c>
      <c r="C52" s="17">
        <f t="shared" ref="C52:I52" si="14">SUM(C53:C56)</f>
        <v>480140</v>
      </c>
      <c r="D52" s="18">
        <f t="shared" si="14"/>
        <v>269500</v>
      </c>
      <c r="E52" s="18">
        <f t="shared" si="14"/>
        <v>8010</v>
      </c>
      <c r="F52" s="18">
        <f t="shared" si="14"/>
        <v>15010</v>
      </c>
      <c r="G52" s="18">
        <f t="shared" si="14"/>
        <v>133510</v>
      </c>
      <c r="H52" s="18">
        <f t="shared" si="14"/>
        <v>33705</v>
      </c>
      <c r="I52" s="18">
        <f t="shared" si="14"/>
        <v>20405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</row>
    <row r="53" spans="1:48" ht="25.5" customHeight="1" x14ac:dyDescent="0.25">
      <c r="A53" s="3" t="s">
        <v>128</v>
      </c>
      <c r="B53" s="19" t="s">
        <v>129</v>
      </c>
      <c r="C53" s="20">
        <f>SUM(D53:I53)</f>
        <v>398100</v>
      </c>
      <c r="D53" s="21">
        <v>235000</v>
      </c>
      <c r="E53" s="21">
        <v>5000</v>
      </c>
      <c r="F53" s="21">
        <v>0</v>
      </c>
      <c r="G53" s="21">
        <v>126500</v>
      </c>
      <c r="H53" s="21">
        <v>29200</v>
      </c>
      <c r="I53" s="21">
        <v>2400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</row>
    <row r="54" spans="1:48" ht="25.5" customHeight="1" x14ac:dyDescent="0.25">
      <c r="A54" s="3" t="s">
        <v>130</v>
      </c>
      <c r="B54" s="19" t="s">
        <v>131</v>
      </c>
      <c r="C54" s="20">
        <f t="shared" ref="C54:C55" si="15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ht="25.5" customHeight="1" x14ac:dyDescent="0.25">
      <c r="A55" s="3" t="s">
        <v>132</v>
      </c>
      <c r="B55" s="19" t="s">
        <v>133</v>
      </c>
      <c r="C55" s="20">
        <f t="shared" si="15"/>
        <v>18000</v>
      </c>
      <c r="D55" s="21">
        <v>3000</v>
      </c>
      <c r="E55" s="21">
        <v>0</v>
      </c>
      <c r="F55" s="21">
        <v>15000</v>
      </c>
      <c r="G55" s="21">
        <v>0</v>
      </c>
      <c r="H55" s="21">
        <v>0</v>
      </c>
      <c r="I55" s="21">
        <v>0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</row>
    <row r="56" spans="1:48" ht="25.5" customHeight="1" x14ac:dyDescent="0.25">
      <c r="A56" s="3" t="s">
        <v>134</v>
      </c>
      <c r="B56" s="19" t="s">
        <v>135</v>
      </c>
      <c r="C56" s="20">
        <f>SUM(D56:I56)</f>
        <v>1540</v>
      </c>
      <c r="D56" s="21">
        <v>1500</v>
      </c>
      <c r="E56" s="21">
        <v>10</v>
      </c>
      <c r="F56" s="21">
        <v>10</v>
      </c>
      <c r="G56" s="21">
        <v>10</v>
      </c>
      <c r="H56" s="21">
        <v>5</v>
      </c>
      <c r="I56" s="21">
        <v>5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</row>
    <row r="57" spans="1:48" ht="25.5" customHeight="1" x14ac:dyDescent="0.25">
      <c r="A57" s="15" t="s">
        <v>22</v>
      </c>
      <c r="B57" s="16" t="s">
        <v>23</v>
      </c>
      <c r="C57" s="17">
        <f t="shared" ref="C57:I57" si="16">SUM(C58:C59)</f>
        <v>2900000</v>
      </c>
      <c r="D57" s="18">
        <f t="shared" si="16"/>
        <v>1403000</v>
      </c>
      <c r="E57" s="18">
        <f t="shared" si="16"/>
        <v>150000</v>
      </c>
      <c r="F57" s="18">
        <f t="shared" si="16"/>
        <v>0</v>
      </c>
      <c r="G57" s="18">
        <f t="shared" si="16"/>
        <v>1113000</v>
      </c>
      <c r="H57" s="18">
        <f t="shared" si="16"/>
        <v>230000</v>
      </c>
      <c r="I57" s="18">
        <f t="shared" si="16"/>
        <v>4000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</row>
    <row r="58" spans="1:48" ht="25.5" customHeight="1" x14ac:dyDescent="0.25">
      <c r="A58" s="3" t="s">
        <v>136</v>
      </c>
      <c r="B58" s="19" t="s">
        <v>137</v>
      </c>
      <c r="C58" s="20">
        <f>SUM(D58:I58)</f>
        <v>2862000</v>
      </c>
      <c r="D58" s="21">
        <v>1400000</v>
      </c>
      <c r="E58" s="21">
        <v>150000</v>
      </c>
      <c r="F58" s="21">
        <v>0</v>
      </c>
      <c r="G58" s="21">
        <v>1078000</v>
      </c>
      <c r="H58" s="21">
        <v>230000</v>
      </c>
      <c r="I58" s="21">
        <v>4000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</row>
    <row r="59" spans="1:48" ht="25.5" customHeight="1" x14ac:dyDescent="0.25">
      <c r="A59" s="3" t="s">
        <v>138</v>
      </c>
      <c r="B59" s="19" t="s">
        <v>139</v>
      </c>
      <c r="C59" s="20">
        <f>SUM(D59:I59)</f>
        <v>38000</v>
      </c>
      <c r="D59" s="21">
        <v>3000</v>
      </c>
      <c r="E59" s="21">
        <v>0</v>
      </c>
      <c r="F59" s="21">
        <v>0</v>
      </c>
      <c r="G59" s="21">
        <v>35000</v>
      </c>
      <c r="H59" s="21">
        <v>0</v>
      </c>
      <c r="I59" s="21">
        <v>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</row>
    <row r="60" spans="1:48" ht="25.5" customHeight="1" x14ac:dyDescent="0.25">
      <c r="A60" s="15" t="s">
        <v>24</v>
      </c>
      <c r="B60" s="16" t="s">
        <v>25</v>
      </c>
      <c r="C60" s="17">
        <f t="shared" ref="C60:I60" si="17">C61+C62+C63+C64</f>
        <v>8384642.3399999999</v>
      </c>
      <c r="D60" s="18">
        <f t="shared" si="17"/>
        <v>0</v>
      </c>
      <c r="E60" s="18">
        <f t="shared" si="17"/>
        <v>0</v>
      </c>
      <c r="F60" s="18">
        <f t="shared" si="17"/>
        <v>8304642.3399999999</v>
      </c>
      <c r="G60" s="18">
        <f t="shared" si="17"/>
        <v>80000</v>
      </c>
      <c r="H60" s="18">
        <f t="shared" si="17"/>
        <v>0</v>
      </c>
      <c r="I60" s="18">
        <f t="shared" si="17"/>
        <v>0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</row>
    <row r="61" spans="1:48" ht="25.5" customHeight="1" x14ac:dyDescent="0.25">
      <c r="A61" s="3" t="s">
        <v>140</v>
      </c>
      <c r="B61" s="19" t="s">
        <v>141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</row>
    <row r="62" spans="1:48" ht="25.5" customHeight="1" x14ac:dyDescent="0.25">
      <c r="A62" s="3" t="s">
        <v>142</v>
      </c>
      <c r="B62" s="19" t="s">
        <v>143</v>
      </c>
      <c r="C62" s="20">
        <f>SUM(D62:I62)</f>
        <v>8024642.3399999999</v>
      </c>
      <c r="D62" s="21">
        <v>0</v>
      </c>
      <c r="E62" s="21">
        <v>0</v>
      </c>
      <c r="F62" s="21">
        <v>8024642.3399999999</v>
      </c>
      <c r="G62" s="21">
        <v>0</v>
      </c>
      <c r="H62" s="21">
        <v>0</v>
      </c>
      <c r="I62" s="21">
        <v>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</row>
    <row r="63" spans="1:48" ht="25.5" customHeight="1" x14ac:dyDescent="0.25">
      <c r="A63" s="3" t="s">
        <v>144</v>
      </c>
      <c r="B63" s="19" t="s">
        <v>145</v>
      </c>
      <c r="C63" s="20">
        <f t="shared" ref="C63:C64" si="18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</row>
    <row r="64" spans="1:48" ht="25.5" customHeight="1" x14ac:dyDescent="0.25">
      <c r="A64" s="3" t="s">
        <v>146</v>
      </c>
      <c r="B64" s="19" t="s">
        <v>147</v>
      </c>
      <c r="C64" s="20">
        <f t="shared" si="18"/>
        <v>280000</v>
      </c>
      <c r="D64" s="21">
        <v>0</v>
      </c>
      <c r="E64" s="21">
        <v>0</v>
      </c>
      <c r="F64" s="21">
        <v>280000</v>
      </c>
      <c r="G64" s="21">
        <v>0</v>
      </c>
      <c r="H64" s="21">
        <v>0</v>
      </c>
      <c r="I64" s="21">
        <v>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</row>
    <row r="65" spans="1:48" ht="25.5" customHeight="1" x14ac:dyDescent="0.25">
      <c r="A65" s="15" t="s">
        <v>26</v>
      </c>
      <c r="B65" s="16" t="s">
        <v>27</v>
      </c>
      <c r="C65" s="17">
        <f t="shared" ref="C65:I65" si="19">SUM(C66:C68)</f>
        <v>127000</v>
      </c>
      <c r="D65" s="18">
        <f t="shared" si="19"/>
        <v>20000</v>
      </c>
      <c r="E65" s="18">
        <f t="shared" si="19"/>
        <v>0</v>
      </c>
      <c r="F65" s="18">
        <f t="shared" si="19"/>
        <v>15000</v>
      </c>
      <c r="G65" s="18">
        <f t="shared" si="19"/>
        <v>0</v>
      </c>
      <c r="H65" s="18">
        <f t="shared" si="19"/>
        <v>0</v>
      </c>
      <c r="I65" s="18">
        <f t="shared" si="19"/>
        <v>92000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</row>
    <row r="66" spans="1:48" ht="25.5" customHeight="1" x14ac:dyDescent="0.25">
      <c r="A66" s="3" t="s">
        <v>148</v>
      </c>
      <c r="B66" s="19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</row>
    <row r="67" spans="1:48" ht="25.5" customHeight="1" x14ac:dyDescent="0.25">
      <c r="A67" s="3" t="s">
        <v>150</v>
      </c>
      <c r="B67" s="19" t="s">
        <v>151</v>
      </c>
      <c r="C67" s="20">
        <f t="shared" ref="C67:C68" si="20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</row>
    <row r="68" spans="1:48" ht="25.5" customHeight="1" x14ac:dyDescent="0.25">
      <c r="A68" s="3" t="s">
        <v>152</v>
      </c>
      <c r="B68" s="19" t="s">
        <v>153</v>
      </c>
      <c r="C68" s="20">
        <f t="shared" si="20"/>
        <v>92000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f>49000+43000</f>
        <v>92000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</row>
    <row r="69" spans="1:48" ht="25.5" customHeight="1" x14ac:dyDescent="0.25">
      <c r="A69" s="26"/>
      <c r="B69" s="2" t="s">
        <v>28</v>
      </c>
      <c r="C69" s="5">
        <f>C23+C26+C43+C47+C52+C57+C60+C65</f>
        <v>20416674.600000001</v>
      </c>
      <c r="D69" s="5">
        <f>D23+D26+D43+D4+D47+D52+D57+D60+D65</f>
        <v>5651353.6600000001</v>
      </c>
      <c r="E69" s="5">
        <f>E23+E26+E43+E4+E47+E52+E57+E60+E65</f>
        <v>1490810</v>
      </c>
      <c r="F69" s="5">
        <f>F23+F26+F43+F47+F52+F57+F60+F65</f>
        <v>8421452.3399999999</v>
      </c>
      <c r="G69" s="5">
        <f>G23+G26+G43+G4+G47+G52+G57+G60+G65</f>
        <v>2017710</v>
      </c>
      <c r="H69" s="5">
        <f>H23+H26+H43+H4+H47+H52+H57+H60+H65</f>
        <v>571705</v>
      </c>
      <c r="I69" s="5">
        <f>I23+I26+I43+I4+I47+I52+I57+I60+I65</f>
        <v>2263643.6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</row>
    <row r="70" spans="1:48" ht="9" customHeight="1" x14ac:dyDescent="0.25">
      <c r="A70" s="29"/>
      <c r="B70" s="30"/>
      <c r="C70" s="31"/>
      <c r="D70" s="31"/>
      <c r="E70" s="31"/>
      <c r="F70" s="31"/>
      <c r="G70" s="31"/>
      <c r="H70" s="31"/>
      <c r="I70" s="31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</row>
    <row r="71" spans="1:48" ht="25.5" customHeight="1" x14ac:dyDescent="0.25">
      <c r="A71" s="26"/>
      <c r="B71" s="2" t="s">
        <v>29</v>
      </c>
      <c r="C71" s="5">
        <f>C20-C69</f>
        <v>463000</v>
      </c>
      <c r="D71" s="5">
        <f t="shared" ref="D71:I71" si="21">D20-D69</f>
        <v>168000</v>
      </c>
      <c r="E71" s="5">
        <f t="shared" si="21"/>
        <v>5000</v>
      </c>
      <c r="F71" s="5">
        <f t="shared" si="21"/>
        <v>30000</v>
      </c>
      <c r="G71" s="5">
        <f t="shared" si="21"/>
        <v>60000</v>
      </c>
      <c r="H71" s="5">
        <f t="shared" si="21"/>
        <v>40000</v>
      </c>
      <c r="I71" s="5">
        <f t="shared" si="21"/>
        <v>160000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</row>
    <row r="72" spans="1:48" ht="9" customHeight="1" x14ac:dyDescent="0.25">
      <c r="A72" s="29"/>
      <c r="B72" s="30"/>
      <c r="C72" s="31"/>
      <c r="D72" s="31"/>
      <c r="E72" s="31"/>
      <c r="F72" s="31"/>
      <c r="G72" s="31"/>
      <c r="H72" s="31"/>
      <c r="I72" s="31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</row>
    <row r="73" spans="1:48" ht="25.5" customHeight="1" x14ac:dyDescent="0.25">
      <c r="A73" s="2" t="s">
        <v>30</v>
      </c>
      <c r="B73" s="2" t="s">
        <v>31</v>
      </c>
      <c r="C73" s="5">
        <f t="shared" ref="C73:H73" si="22">C74-C76</f>
        <v>-13000</v>
      </c>
      <c r="D73" s="5">
        <f t="shared" si="22"/>
        <v>2000</v>
      </c>
      <c r="E73" s="5">
        <f t="shared" si="22"/>
        <v>0</v>
      </c>
      <c r="F73" s="5">
        <f t="shared" si="22"/>
        <v>5000</v>
      </c>
      <c r="G73" s="5">
        <f t="shared" si="22"/>
        <v>0</v>
      </c>
      <c r="H73" s="5">
        <f t="shared" si="22"/>
        <v>0</v>
      </c>
      <c r="I73" s="5">
        <f>I74-I76</f>
        <v>-20000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</row>
    <row r="74" spans="1:48" ht="25.5" customHeight="1" x14ac:dyDescent="0.25">
      <c r="A74" s="15" t="s">
        <v>32</v>
      </c>
      <c r="B74" s="16" t="s">
        <v>33</v>
      </c>
      <c r="C74" s="17">
        <f t="shared" ref="C74:I74" si="23">SUM(C75)</f>
        <v>7000</v>
      </c>
      <c r="D74" s="18">
        <f t="shared" si="23"/>
        <v>2000</v>
      </c>
      <c r="E74" s="18">
        <f t="shared" si="23"/>
        <v>0</v>
      </c>
      <c r="F74" s="18">
        <f t="shared" si="23"/>
        <v>5000</v>
      </c>
      <c r="G74" s="18">
        <f t="shared" si="23"/>
        <v>0</v>
      </c>
      <c r="H74" s="18">
        <f t="shared" si="23"/>
        <v>0</v>
      </c>
      <c r="I74" s="18">
        <f t="shared" si="23"/>
        <v>0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</row>
    <row r="75" spans="1:48" ht="25.5" customHeight="1" x14ac:dyDescent="0.25">
      <c r="A75" s="3" t="s">
        <v>154</v>
      </c>
      <c r="B75" s="19" t="s">
        <v>155</v>
      </c>
      <c r="C75" s="20">
        <f>SUM(D75:I75)</f>
        <v>7000</v>
      </c>
      <c r="D75" s="21">
        <v>2000</v>
      </c>
      <c r="E75" s="21">
        <v>0</v>
      </c>
      <c r="F75" s="21">
        <v>5000</v>
      </c>
      <c r="G75" s="21">
        <v>0</v>
      </c>
      <c r="H75" s="21">
        <v>0</v>
      </c>
      <c r="I75" s="21">
        <v>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</row>
    <row r="76" spans="1:48" ht="25.5" customHeight="1" x14ac:dyDescent="0.25">
      <c r="A76" s="15" t="s">
        <v>34</v>
      </c>
      <c r="B76" s="16" t="s">
        <v>35</v>
      </c>
      <c r="C76" s="17">
        <f t="shared" ref="C76:I76" si="24">SUM(C77:C79)</f>
        <v>20000</v>
      </c>
      <c r="D76" s="18">
        <f t="shared" si="24"/>
        <v>0</v>
      </c>
      <c r="E76" s="18">
        <f t="shared" si="24"/>
        <v>0</v>
      </c>
      <c r="F76" s="18">
        <f t="shared" si="24"/>
        <v>0</v>
      </c>
      <c r="G76" s="18">
        <f t="shared" si="24"/>
        <v>0</v>
      </c>
      <c r="H76" s="18">
        <f t="shared" si="24"/>
        <v>0</v>
      </c>
      <c r="I76" s="18">
        <f t="shared" si="24"/>
        <v>20000</v>
      </c>
    </row>
    <row r="77" spans="1:48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48" ht="25.5" customHeight="1" x14ac:dyDescent="0.25">
      <c r="A78" s="3" t="s">
        <v>158</v>
      </c>
      <c r="B78" s="19" t="s">
        <v>159</v>
      </c>
      <c r="C78" s="20">
        <f t="shared" ref="C78:C79" si="25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48" ht="25.5" customHeight="1" x14ac:dyDescent="0.25">
      <c r="A79" s="3" t="s">
        <v>160</v>
      </c>
      <c r="B79" s="19" t="s">
        <v>161</v>
      </c>
      <c r="C79" s="20">
        <f t="shared" si="25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48" ht="25.5" customHeight="1" x14ac:dyDescent="0.25">
      <c r="A80" s="2" t="s">
        <v>36</v>
      </c>
      <c r="B80" s="2" t="s">
        <v>37</v>
      </c>
      <c r="C80" s="5">
        <f t="shared" ref="C80:I80" si="26">C82-C83</f>
        <v>0</v>
      </c>
      <c r="D80" s="5">
        <f t="shared" si="26"/>
        <v>0</v>
      </c>
      <c r="E80" s="5">
        <f t="shared" si="26"/>
        <v>0</v>
      </c>
      <c r="F80" s="5">
        <f t="shared" si="26"/>
        <v>0</v>
      </c>
      <c r="G80" s="5">
        <f t="shared" si="26"/>
        <v>0</v>
      </c>
      <c r="H80" s="5">
        <f t="shared" si="26"/>
        <v>0</v>
      </c>
      <c r="I80" s="5">
        <f t="shared" si="26"/>
        <v>0</v>
      </c>
    </row>
    <row r="81" spans="1:9" ht="25.5" customHeight="1" x14ac:dyDescent="0.25">
      <c r="A81" s="3" t="s">
        <v>38</v>
      </c>
      <c r="B81" s="19" t="s">
        <v>39</v>
      </c>
      <c r="C81" s="20">
        <f t="shared" ref="C81:I81" si="27">C82-C83</f>
        <v>0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7"/>
        <v>0</v>
      </c>
    </row>
    <row r="82" spans="1:9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9" ht="25.5" customHeight="1" x14ac:dyDescent="0.25">
      <c r="A84" s="2"/>
      <c r="B84" s="2" t="s">
        <v>42</v>
      </c>
      <c r="C84" s="5">
        <f>C71+C73+C80</f>
        <v>450000</v>
      </c>
      <c r="D84" s="5">
        <f>D71+D73+D80</f>
        <v>170000</v>
      </c>
      <c r="E84" s="5">
        <f t="shared" ref="E84:I84" si="28">E71+E73+E80</f>
        <v>5000</v>
      </c>
      <c r="F84" s="5">
        <f t="shared" si="28"/>
        <v>35000</v>
      </c>
      <c r="G84" s="5">
        <f t="shared" si="28"/>
        <v>60000</v>
      </c>
      <c r="H84" s="5">
        <f t="shared" si="28"/>
        <v>40000</v>
      </c>
      <c r="I84" s="5">
        <f t="shared" si="28"/>
        <v>140000</v>
      </c>
    </row>
    <row r="85" spans="1:9" ht="9" customHeight="1" x14ac:dyDescent="0.25">
      <c r="A85" s="30"/>
      <c r="B85" s="30"/>
      <c r="C85" s="31"/>
      <c r="D85" s="31"/>
      <c r="E85" s="31"/>
      <c r="F85" s="31"/>
      <c r="G85" s="31"/>
      <c r="H85" s="31"/>
      <c r="I85" s="31"/>
    </row>
    <row r="86" spans="1:9" ht="25.5" customHeight="1" x14ac:dyDescent="0.25">
      <c r="A86" s="1" t="s">
        <v>43</v>
      </c>
      <c r="B86" s="2" t="s">
        <v>44</v>
      </c>
      <c r="C86" s="5">
        <f>SUM(D86:I86)</f>
        <v>450000</v>
      </c>
      <c r="D86" s="5">
        <v>170000</v>
      </c>
      <c r="E86" s="5">
        <v>5000</v>
      </c>
      <c r="F86" s="5">
        <v>35000</v>
      </c>
      <c r="G86" s="5">
        <v>60000</v>
      </c>
      <c r="H86" s="5">
        <v>40000</v>
      </c>
      <c r="I86" s="5">
        <v>140000</v>
      </c>
    </row>
    <row r="87" spans="1:9" ht="9" customHeight="1" x14ac:dyDescent="0.25">
      <c r="A87" s="33"/>
      <c r="B87" s="30"/>
      <c r="C87" s="31"/>
      <c r="D87" s="31"/>
      <c r="E87" s="31"/>
      <c r="F87" s="31">
        <v>28</v>
      </c>
      <c r="G87" s="31"/>
      <c r="H87" s="31"/>
      <c r="I87" s="31"/>
    </row>
    <row r="88" spans="1:9" ht="25.5" customHeight="1" x14ac:dyDescent="0.25">
      <c r="A88" s="2"/>
      <c r="B88" s="2" t="s">
        <v>45</v>
      </c>
      <c r="C88" s="5">
        <f t="shared" ref="C88:I88" si="29">C84-C86</f>
        <v>0</v>
      </c>
      <c r="D88" s="5">
        <f>D84-D86</f>
        <v>0</v>
      </c>
      <c r="E88" s="5">
        <f t="shared" si="29"/>
        <v>0</v>
      </c>
      <c r="F88" s="5">
        <f>F84-F86</f>
        <v>0</v>
      </c>
      <c r="G88" s="5">
        <f t="shared" si="29"/>
        <v>0</v>
      </c>
      <c r="H88" s="5">
        <f t="shared" si="29"/>
        <v>0</v>
      </c>
      <c r="I88" s="5">
        <f t="shared" si="29"/>
        <v>0</v>
      </c>
    </row>
    <row r="92" spans="1:9" x14ac:dyDescent="0.25">
      <c r="D92" s="4"/>
    </row>
    <row r="93" spans="1:9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8"/>
  <sheetViews>
    <sheetView tabSelected="1" zoomScale="115" zoomScaleNormal="115" workbookViewId="0">
      <selection activeCell="E6" sqref="E6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52" width="8.5703125" customWidth="1"/>
  </cols>
  <sheetData>
    <row r="1" spans="1:52" s="14" customFormat="1" ht="30" customHeight="1" x14ac:dyDescent="0.25">
      <c r="A1" s="41" t="s">
        <v>166</v>
      </c>
      <c r="B1" s="41"/>
      <c r="C1" s="41"/>
      <c r="D1" s="41"/>
      <c r="E1" s="41"/>
      <c r="F1" s="41"/>
      <c r="G1" s="41"/>
      <c r="H1" s="41"/>
      <c r="I1" s="41"/>
    </row>
    <row r="2" spans="1:52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2" t="s">
        <v>51</v>
      </c>
      <c r="I2" s="12" t="s">
        <v>52</v>
      </c>
    </row>
    <row r="3" spans="1:52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2" ht="25.5" customHeight="1" x14ac:dyDescent="0.25">
      <c r="A4" s="15" t="s">
        <v>2</v>
      </c>
      <c r="B4" s="16" t="s">
        <v>3</v>
      </c>
      <c r="C4" s="17">
        <f t="shared" ref="C4:I4" si="0">SUM(C5)</f>
        <v>2600000</v>
      </c>
      <c r="D4" s="18">
        <f t="shared" si="0"/>
        <v>0</v>
      </c>
      <c r="E4" s="18">
        <f t="shared" si="0"/>
        <v>0</v>
      </c>
      <c r="F4" s="18">
        <f t="shared" si="0"/>
        <v>2600000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</row>
    <row r="5" spans="1:52" ht="25.5" customHeight="1" x14ac:dyDescent="0.25">
      <c r="A5" s="3" t="s">
        <v>53</v>
      </c>
      <c r="B5" s="19" t="s">
        <v>54</v>
      </c>
      <c r="C5" s="20">
        <f>SUM(D5:I5)</f>
        <v>2600000</v>
      </c>
      <c r="D5" s="21">
        <v>0</v>
      </c>
      <c r="E5" s="21">
        <v>0</v>
      </c>
      <c r="F5" s="21">
        <v>2600000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</row>
    <row r="6" spans="1:52" ht="25.5" customHeight="1" x14ac:dyDescent="0.25">
      <c r="A6" s="15" t="s">
        <v>4</v>
      </c>
      <c r="B6" s="16" t="s">
        <v>5</v>
      </c>
      <c r="C6" s="17">
        <f t="shared" ref="C6:I6" si="1">SUM(C7:C10)</f>
        <v>3309000</v>
      </c>
      <c r="D6" s="18">
        <f t="shared" si="1"/>
        <v>3303000</v>
      </c>
      <c r="E6" s="18">
        <f t="shared" si="1"/>
        <v>0</v>
      </c>
      <c r="F6" s="18">
        <f t="shared" si="1"/>
        <v>0</v>
      </c>
      <c r="G6" s="18">
        <f t="shared" si="1"/>
        <v>6000</v>
      </c>
      <c r="H6" s="18">
        <f t="shared" si="1"/>
        <v>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</row>
    <row r="7" spans="1:52" ht="25.5" customHeight="1" x14ac:dyDescent="0.25">
      <c r="A7" s="3" t="s">
        <v>55</v>
      </c>
      <c r="B7" s="19" t="s">
        <v>56</v>
      </c>
      <c r="C7" s="20">
        <f>SUM(D7:I7)</f>
        <v>9000</v>
      </c>
      <c r="D7" s="21">
        <v>3000</v>
      </c>
      <c r="E7" s="21">
        <v>0</v>
      </c>
      <c r="F7" s="21">
        <v>0</v>
      </c>
      <c r="G7" s="21">
        <v>6000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</row>
    <row r="8" spans="1:52" ht="25.5" customHeight="1" x14ac:dyDescent="0.25">
      <c r="A8" s="3" t="s">
        <v>57</v>
      </c>
      <c r="B8" s="19" t="s">
        <v>58</v>
      </c>
      <c r="C8" s="20">
        <f>SUM(D8:I8)</f>
        <v>3300000</v>
      </c>
      <c r="D8" s="21">
        <v>3300000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1:52" ht="25.5" customHeight="1" x14ac:dyDescent="0.25">
      <c r="A9" s="3" t="s">
        <v>59</v>
      </c>
      <c r="B9" s="19" t="s">
        <v>60</v>
      </c>
      <c r="C9" s="20">
        <f>SUM(D9:I9)</f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1:52" ht="25.5" customHeight="1" x14ac:dyDescent="0.25">
      <c r="A10" s="3" t="s">
        <v>61</v>
      </c>
      <c r="B10" s="19" t="s">
        <v>62</v>
      </c>
      <c r="C10" s="20">
        <f>SUM(D10:I10)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1:52" ht="25.5" customHeight="1" x14ac:dyDescent="0.25">
      <c r="A11" s="15" t="s">
        <v>6</v>
      </c>
      <c r="B11" s="16" t="s">
        <v>7</v>
      </c>
      <c r="C11" s="17">
        <f>C12+C13+C14</f>
        <v>12504674.6</v>
      </c>
      <c r="D11" s="18">
        <f t="shared" ref="D11:I11" si="2">D12+D13+D14</f>
        <v>2033590.55</v>
      </c>
      <c r="E11" s="18">
        <f t="shared" si="2"/>
        <v>1292810</v>
      </c>
      <c r="F11" s="18">
        <f t="shared" si="2"/>
        <v>4178215.45</v>
      </c>
      <c r="G11" s="18">
        <f t="shared" si="2"/>
        <v>1979710</v>
      </c>
      <c r="H11" s="18">
        <f t="shared" si="2"/>
        <v>601705</v>
      </c>
      <c r="I11" s="18">
        <f t="shared" si="2"/>
        <v>2418643.6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1:52" s="24" customFormat="1" ht="25.5" customHeight="1" x14ac:dyDescent="0.25">
      <c r="A12" s="6" t="s">
        <v>63</v>
      </c>
      <c r="B12" s="22" t="s">
        <v>64</v>
      </c>
      <c r="C12" s="20">
        <f>SUM(D12:I12)</f>
        <v>9604674.5999999996</v>
      </c>
      <c r="D12" s="21">
        <v>630590.55000000005</v>
      </c>
      <c r="E12" s="21">
        <v>1142810</v>
      </c>
      <c r="F12" s="21">
        <v>4178215.45</v>
      </c>
      <c r="G12" s="21">
        <v>866710</v>
      </c>
      <c r="H12" s="21">
        <v>371705</v>
      </c>
      <c r="I12" s="21">
        <v>2414643.6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52" ht="25.5" customHeight="1" x14ac:dyDescent="0.25">
      <c r="A13" s="3" t="s">
        <v>65</v>
      </c>
      <c r="B13" s="19" t="s">
        <v>66</v>
      </c>
      <c r="C13" s="20">
        <f>SUM(D13:I13)</f>
        <v>0</v>
      </c>
      <c r="D13" s="21">
        <v>0</v>
      </c>
      <c r="E13" s="21">
        <v>0</v>
      </c>
      <c r="F13" s="21">
        <v>0</v>
      </c>
      <c r="G13" s="21"/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2" s="24" customFormat="1" ht="25.5" customHeight="1" x14ac:dyDescent="0.25">
      <c r="A14" s="6" t="s">
        <v>67</v>
      </c>
      <c r="B14" s="22" t="s">
        <v>68</v>
      </c>
      <c r="C14" s="20">
        <f>SUM(D14:I14)</f>
        <v>2900000</v>
      </c>
      <c r="D14" s="21">
        <f>D57</f>
        <v>1403000</v>
      </c>
      <c r="E14" s="21">
        <f t="shared" ref="E14:I14" si="3">E57</f>
        <v>150000</v>
      </c>
      <c r="F14" s="21">
        <f t="shared" si="3"/>
        <v>0</v>
      </c>
      <c r="G14" s="21">
        <f t="shared" si="3"/>
        <v>1113000</v>
      </c>
      <c r="H14" s="21">
        <f t="shared" si="3"/>
        <v>230000</v>
      </c>
      <c r="I14" s="21">
        <f t="shared" si="3"/>
        <v>4000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52" ht="25.5" customHeight="1" x14ac:dyDescent="0.25">
      <c r="A15" s="15" t="s">
        <v>8</v>
      </c>
      <c r="B15" s="16" t="s">
        <v>9</v>
      </c>
      <c r="C15" s="17">
        <f t="shared" ref="C15:I15" si="4">SUM(C16:C19)</f>
        <v>659000</v>
      </c>
      <c r="D15" s="18">
        <f t="shared" si="4"/>
        <v>26000</v>
      </c>
      <c r="E15" s="18">
        <f t="shared" si="4"/>
        <v>93000</v>
      </c>
      <c r="F15" s="18">
        <f t="shared" si="4"/>
        <v>503000</v>
      </c>
      <c r="G15" s="18">
        <f t="shared" si="4"/>
        <v>22000</v>
      </c>
      <c r="H15" s="18">
        <f t="shared" si="4"/>
        <v>10000</v>
      </c>
      <c r="I15" s="18">
        <f t="shared" si="4"/>
        <v>5000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2" ht="25.5" customHeight="1" x14ac:dyDescent="0.25">
      <c r="A16" s="3" t="s">
        <v>69</v>
      </c>
      <c r="B16" s="19" t="s">
        <v>70</v>
      </c>
      <c r="C16" s="20">
        <f>SUM(D16:I16)</f>
        <v>10000</v>
      </c>
      <c r="D16" s="21">
        <v>8000</v>
      </c>
      <c r="E16" s="21">
        <v>0</v>
      </c>
      <c r="F16" s="21">
        <v>0</v>
      </c>
      <c r="G16" s="21">
        <v>2000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1:52" ht="30" x14ac:dyDescent="0.25">
      <c r="A17" s="3" t="s">
        <v>71</v>
      </c>
      <c r="B17" s="7" t="s">
        <v>72</v>
      </c>
      <c r="C17" s="20">
        <f>SUM(D17:I17)</f>
        <v>2000</v>
      </c>
      <c r="D17" s="21">
        <v>0</v>
      </c>
      <c r="E17" s="21">
        <v>0</v>
      </c>
      <c r="F17" s="21">
        <v>2000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ht="25.5" customHeight="1" x14ac:dyDescent="0.25">
      <c r="A18" s="3" t="s">
        <v>73</v>
      </c>
      <c r="B18" s="25" t="s">
        <v>74</v>
      </c>
      <c r="C18" s="20">
        <f>SUM(D18:I18)</f>
        <v>509000</v>
      </c>
      <c r="D18" s="21">
        <v>6000</v>
      </c>
      <c r="E18" s="21">
        <v>3000</v>
      </c>
      <c r="F18" s="21">
        <v>500000</v>
      </c>
      <c r="G18" s="21">
        <v>0</v>
      </c>
      <c r="H18" s="21">
        <v>0</v>
      </c>
      <c r="I18" s="21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1:52" ht="25.5" customHeight="1" x14ac:dyDescent="0.25">
      <c r="A19" s="3" t="s">
        <v>75</v>
      </c>
      <c r="B19" s="19" t="s">
        <v>76</v>
      </c>
      <c r="C19" s="20">
        <f>SUM(D19:I19)</f>
        <v>138000</v>
      </c>
      <c r="D19" s="21">
        <v>12000</v>
      </c>
      <c r="E19" s="21">
        <v>90000</v>
      </c>
      <c r="F19" s="21">
        <v>1000</v>
      </c>
      <c r="G19" s="21">
        <v>20000</v>
      </c>
      <c r="H19" s="21">
        <v>10000</v>
      </c>
      <c r="I19" s="21">
        <v>5000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1:52" ht="25.5" customHeight="1" x14ac:dyDescent="0.25">
      <c r="A20" s="26"/>
      <c r="B20" s="2" t="s">
        <v>10</v>
      </c>
      <c r="C20" s="5">
        <f>C4+C6+C11+C15</f>
        <v>19072674.600000001</v>
      </c>
      <c r="D20" s="5">
        <f t="shared" ref="D20:I20" si="5">D4+D6+D11+D15</f>
        <v>5362590.55</v>
      </c>
      <c r="E20" s="5">
        <f t="shared" si="5"/>
        <v>1385810</v>
      </c>
      <c r="F20" s="5">
        <f t="shared" si="5"/>
        <v>7281215.4500000002</v>
      </c>
      <c r="G20" s="5">
        <f t="shared" si="5"/>
        <v>2007710</v>
      </c>
      <c r="H20" s="5">
        <f t="shared" si="5"/>
        <v>611705</v>
      </c>
      <c r="I20" s="5">
        <f t="shared" si="5"/>
        <v>2423643.6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1:52" ht="25.5" customHeight="1" x14ac:dyDescent="0.25">
      <c r="A21" s="29"/>
      <c r="B21" s="30"/>
      <c r="C21" s="31"/>
      <c r="D21" s="31"/>
      <c r="E21" s="31"/>
      <c r="F21" s="31"/>
      <c r="G21" s="31"/>
      <c r="H21" s="31"/>
      <c r="I21" s="3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52" ht="25.5" customHeight="1" x14ac:dyDescent="0.25">
      <c r="A22" s="1" t="s">
        <v>11</v>
      </c>
      <c r="B22" s="2" t="s">
        <v>12</v>
      </c>
      <c r="C22" s="32"/>
      <c r="D22" s="32"/>
      <c r="E22" s="32"/>
      <c r="F22" s="32"/>
      <c r="G22" s="32"/>
      <c r="H22" s="32"/>
      <c r="I22" s="32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1:52" ht="25.5" customHeight="1" x14ac:dyDescent="0.25">
      <c r="A23" s="15" t="s">
        <v>13</v>
      </c>
      <c r="B23" s="15" t="s">
        <v>14</v>
      </c>
      <c r="C23" s="17">
        <f t="shared" ref="C23:I23" si="6">SUM(C24:C25)</f>
        <v>80000</v>
      </c>
      <c r="D23" s="18">
        <f t="shared" si="6"/>
        <v>50500</v>
      </c>
      <c r="E23" s="18">
        <f t="shared" si="6"/>
        <v>5000</v>
      </c>
      <c r="F23" s="18">
        <f t="shared" si="6"/>
        <v>2000</v>
      </c>
      <c r="G23" s="18">
        <f t="shared" si="6"/>
        <v>14000</v>
      </c>
      <c r="H23" s="18">
        <f t="shared" si="6"/>
        <v>3000</v>
      </c>
      <c r="I23" s="18">
        <f t="shared" si="6"/>
        <v>5500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52" ht="25.5" customHeight="1" x14ac:dyDescent="0.25">
      <c r="A25" s="3" t="s">
        <v>79</v>
      </c>
      <c r="B25" s="19" t="s">
        <v>80</v>
      </c>
      <c r="C25" s="20">
        <f>SUM(D25:I25)</f>
        <v>76000</v>
      </c>
      <c r="D25" s="21">
        <v>50000</v>
      </c>
      <c r="E25" s="21">
        <v>5000</v>
      </c>
      <c r="F25" s="21">
        <v>2000</v>
      </c>
      <c r="G25" s="21">
        <v>14000</v>
      </c>
      <c r="H25" s="21">
        <v>3000</v>
      </c>
      <c r="I25" s="21">
        <v>2000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52" ht="25.5" customHeight="1" x14ac:dyDescent="0.25">
      <c r="A26" s="15" t="s">
        <v>15</v>
      </c>
      <c r="B26" s="16" t="s">
        <v>16</v>
      </c>
      <c r="C26" s="17">
        <f>SUM(C27:C42)</f>
        <v>5757790.5499999998</v>
      </c>
      <c r="D26" s="18">
        <f t="shared" ref="D26" si="7">SUM(D27:D42)</f>
        <v>3306490.55</v>
      </c>
      <c r="E26" s="18">
        <f>SUM(E27:E42)</f>
        <v>1217800</v>
      </c>
      <c r="F26" s="18">
        <f t="shared" ref="F26:I26" si="8">SUM(F27:F42)</f>
        <v>84800</v>
      </c>
      <c r="G26" s="18">
        <f t="shared" si="8"/>
        <v>605200</v>
      </c>
      <c r="H26" s="18">
        <f t="shared" si="8"/>
        <v>305000</v>
      </c>
      <c r="I26" s="18">
        <f t="shared" si="8"/>
        <v>238500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ht="25.5" customHeight="1" x14ac:dyDescent="0.25">
      <c r="A27" s="3" t="s">
        <v>81</v>
      </c>
      <c r="B27" s="19" t="s">
        <v>82</v>
      </c>
      <c r="C27" s="20">
        <f t="shared" ref="C27:C42" si="9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2" ht="25.5" customHeight="1" x14ac:dyDescent="0.25">
      <c r="A28" s="3" t="s">
        <v>83</v>
      </c>
      <c r="B28" s="19" t="s">
        <v>84</v>
      </c>
      <c r="C28" s="20">
        <f t="shared" si="9"/>
        <v>8700</v>
      </c>
      <c r="D28" s="21">
        <v>2500</v>
      </c>
      <c r="E28" s="21">
        <v>500</v>
      </c>
      <c r="F28" s="21">
        <v>2500</v>
      </c>
      <c r="G28" s="21">
        <v>1200</v>
      </c>
      <c r="H28" s="21">
        <v>0</v>
      </c>
      <c r="I28" s="21">
        <v>2000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ht="25.5" customHeight="1" x14ac:dyDescent="0.25">
      <c r="A29" s="3" t="s">
        <v>85</v>
      </c>
      <c r="B29" s="19" t="s">
        <v>86</v>
      </c>
      <c r="C29" s="20">
        <f t="shared" si="9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ht="25.5" customHeight="1" x14ac:dyDescent="0.25">
      <c r="A30" s="3" t="s">
        <v>87</v>
      </c>
      <c r="B30" s="19" t="s">
        <v>88</v>
      </c>
      <c r="C30" s="20">
        <f t="shared" si="9"/>
        <v>15000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15000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ht="25.5" customHeight="1" x14ac:dyDescent="0.25">
      <c r="A31" s="3" t="s">
        <v>89</v>
      </c>
      <c r="B31" s="19" t="s">
        <v>90</v>
      </c>
      <c r="C31" s="20">
        <f t="shared" si="9"/>
        <v>1101862.5</v>
      </c>
      <c r="D31" s="21">
        <v>856862.5</v>
      </c>
      <c r="E31" s="21">
        <v>25000</v>
      </c>
      <c r="F31" s="21">
        <v>0</v>
      </c>
      <c r="G31" s="21">
        <v>90000</v>
      </c>
      <c r="H31" s="21">
        <v>130000</v>
      </c>
      <c r="I31" s="21"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25.5" customHeight="1" x14ac:dyDescent="0.25">
      <c r="A32" s="3" t="s">
        <v>91</v>
      </c>
      <c r="B32" s="19" t="s">
        <v>92</v>
      </c>
      <c r="C32" s="20">
        <f t="shared" si="9"/>
        <v>763128.05</v>
      </c>
      <c r="D32" s="21">
        <f>763128.05</f>
        <v>763128.05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ht="25.5" customHeight="1" x14ac:dyDescent="0.25">
      <c r="A33" s="3" t="s">
        <v>93</v>
      </c>
      <c r="B33" s="19" t="s">
        <v>94</v>
      </c>
      <c r="C33" s="20">
        <f t="shared" si="9"/>
        <v>735000</v>
      </c>
      <c r="D33" s="21">
        <v>520000</v>
      </c>
      <c r="E33" s="21">
        <v>15000</v>
      </c>
      <c r="F33" s="21">
        <v>0</v>
      </c>
      <c r="G33" s="21">
        <v>150000</v>
      </c>
      <c r="H33" s="21">
        <v>50000</v>
      </c>
      <c r="I33" s="21"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ht="25.5" customHeight="1" x14ac:dyDescent="0.25">
      <c r="A34" s="3" t="s">
        <v>95</v>
      </c>
      <c r="B34" s="19" t="s">
        <v>96</v>
      </c>
      <c r="C34" s="20">
        <f t="shared" si="9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ht="25.5" customHeight="1" x14ac:dyDescent="0.25">
      <c r="A35" s="3" t="s">
        <v>97</v>
      </c>
      <c r="B35" s="19" t="s">
        <v>98</v>
      </c>
      <c r="C35" s="20">
        <f t="shared" si="9"/>
        <v>5000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3000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ht="25.5" customHeight="1" x14ac:dyDescent="0.25">
      <c r="A36" s="3" t="s">
        <v>99</v>
      </c>
      <c r="B36" s="19" t="s">
        <v>100</v>
      </c>
      <c r="C36" s="20">
        <f t="shared" si="9"/>
        <v>63000</v>
      </c>
      <c r="D36" s="21">
        <v>30000</v>
      </c>
      <c r="E36" s="21">
        <v>2000</v>
      </c>
      <c r="F36" s="21">
        <v>9000</v>
      </c>
      <c r="G36" s="21">
        <v>20000</v>
      </c>
      <c r="H36" s="21">
        <v>2000</v>
      </c>
      <c r="I36" s="21"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52" ht="25.5" customHeight="1" x14ac:dyDescent="0.25">
      <c r="A37" s="3" t="s">
        <v>101</v>
      </c>
      <c r="B37" s="19" t="s">
        <v>102</v>
      </c>
      <c r="C37" s="20">
        <f t="shared" si="9"/>
        <v>1210000</v>
      </c>
      <c r="D37" s="21">
        <v>920000</v>
      </c>
      <c r="E37" s="21">
        <v>40000</v>
      </c>
      <c r="F37" s="21">
        <v>0</v>
      </c>
      <c r="G37" s="21">
        <v>130000</v>
      </c>
      <c r="H37" s="21">
        <v>120000</v>
      </c>
      <c r="I37" s="21"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ht="25.5" customHeight="1" x14ac:dyDescent="0.25">
      <c r="A38" s="3" t="s">
        <v>103</v>
      </c>
      <c r="B38" s="19" t="s">
        <v>104</v>
      </c>
      <c r="C38" s="20">
        <f>SUM(D38:I38)</f>
        <v>1101000</v>
      </c>
      <c r="D38" s="21">
        <v>0</v>
      </c>
      <c r="E38" s="21">
        <v>1100000</v>
      </c>
      <c r="F38" s="21">
        <v>0</v>
      </c>
      <c r="G38" s="21">
        <v>1000</v>
      </c>
      <c r="H38" s="21">
        <v>0</v>
      </c>
      <c r="I38" s="21"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52" ht="25.5" customHeight="1" x14ac:dyDescent="0.25">
      <c r="A39" s="3" t="s">
        <v>105</v>
      </c>
      <c r="B39" s="19" t="s">
        <v>106</v>
      </c>
      <c r="C39" s="20">
        <f t="shared" si="9"/>
        <v>30600</v>
      </c>
      <c r="D39" s="21">
        <v>15000</v>
      </c>
      <c r="E39" s="21">
        <v>300</v>
      </c>
      <c r="F39" s="21">
        <v>300</v>
      </c>
      <c r="G39" s="21">
        <v>3000</v>
      </c>
      <c r="H39" s="21">
        <v>3000</v>
      </c>
      <c r="I39" s="21">
        <v>9000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 ht="25.5" customHeight="1" x14ac:dyDescent="0.25">
      <c r="A40" s="3" t="s">
        <v>107</v>
      </c>
      <c r="B40" s="19" t="s">
        <v>108</v>
      </c>
      <c r="C40" s="20">
        <f t="shared" si="9"/>
        <v>16000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16000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52" ht="25.5" customHeight="1" x14ac:dyDescent="0.25">
      <c r="A41" s="3" t="s">
        <v>109</v>
      </c>
      <c r="B41" s="19" t="s">
        <v>110</v>
      </c>
      <c r="C41" s="20">
        <f t="shared" si="9"/>
        <v>235000</v>
      </c>
      <c r="D41" s="21">
        <v>45000</v>
      </c>
      <c r="E41" s="21">
        <v>35000</v>
      </c>
      <c r="F41" s="21">
        <v>65000</v>
      </c>
      <c r="G41" s="21">
        <v>10000</v>
      </c>
      <c r="H41" s="21">
        <v>0</v>
      </c>
      <c r="I41" s="21">
        <v>80000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</row>
    <row r="42" spans="1:52" ht="25.5" customHeight="1" x14ac:dyDescent="0.25">
      <c r="A42" s="3" t="s">
        <v>111</v>
      </c>
      <c r="B42" s="19" t="s">
        <v>112</v>
      </c>
      <c r="C42" s="20">
        <f t="shared" si="9"/>
        <v>356500</v>
      </c>
      <c r="D42" s="21">
        <v>150000</v>
      </c>
      <c r="E42" s="21">
        <v>0</v>
      </c>
      <c r="F42" s="21">
        <v>5000</v>
      </c>
      <c r="G42" s="21">
        <v>200000</v>
      </c>
      <c r="H42" s="21">
        <v>0</v>
      </c>
      <c r="I42" s="21">
        <v>1500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</row>
    <row r="43" spans="1:52" ht="25.5" customHeight="1" x14ac:dyDescent="0.25">
      <c r="A43" s="15" t="s">
        <v>17</v>
      </c>
      <c r="B43" s="16" t="s">
        <v>113</v>
      </c>
      <c r="C43" s="17">
        <f t="shared" ref="C43:I43" si="10">SUM(C44:C46)</f>
        <v>171100</v>
      </c>
      <c r="D43" s="18">
        <f t="shared" si="10"/>
        <v>145100</v>
      </c>
      <c r="E43" s="18">
        <f t="shared" si="10"/>
        <v>0</v>
      </c>
      <c r="F43" s="18">
        <f t="shared" si="10"/>
        <v>0</v>
      </c>
      <c r="G43" s="18">
        <f t="shared" si="10"/>
        <v>2000</v>
      </c>
      <c r="H43" s="18">
        <f t="shared" si="10"/>
        <v>0</v>
      </c>
      <c r="I43" s="18">
        <f t="shared" si="10"/>
        <v>24000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52" ht="25.5" customHeight="1" x14ac:dyDescent="0.25">
      <c r="A44" s="3" t="s">
        <v>114</v>
      </c>
      <c r="B44" s="19" t="s">
        <v>115</v>
      </c>
      <c r="C44" s="20">
        <f>SUM(D44:I44)</f>
        <v>151000</v>
      </c>
      <c r="D44" s="21">
        <v>142000</v>
      </c>
      <c r="E44" s="21">
        <v>0</v>
      </c>
      <c r="F44" s="21">
        <v>0</v>
      </c>
      <c r="G44" s="21">
        <v>0</v>
      </c>
      <c r="H44" s="21">
        <v>0</v>
      </c>
      <c r="I44" s="21">
        <v>9000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52" ht="25.5" customHeight="1" x14ac:dyDescent="0.25">
      <c r="A45" s="3" t="s">
        <v>116</v>
      </c>
      <c r="B45" s="19" t="s">
        <v>117</v>
      </c>
      <c r="C45" s="20">
        <f t="shared" ref="C45:C46" si="11">SUM(D45:I45)</f>
        <v>19000</v>
      </c>
      <c r="D45" s="21">
        <v>2000</v>
      </c>
      <c r="E45" s="21">
        <v>0</v>
      </c>
      <c r="F45" s="21">
        <v>0</v>
      </c>
      <c r="G45" s="21">
        <v>2000</v>
      </c>
      <c r="H45" s="21"/>
      <c r="I45" s="21">
        <v>15000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52" ht="25.5" customHeight="1" x14ac:dyDescent="0.25">
      <c r="A46" s="3" t="s">
        <v>118</v>
      </c>
      <c r="B46" s="19" t="s">
        <v>119</v>
      </c>
      <c r="C46" s="20">
        <f t="shared" si="11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52" ht="25.5" customHeight="1" x14ac:dyDescent="0.25">
      <c r="A47" s="15" t="s">
        <v>18</v>
      </c>
      <c r="B47" s="16" t="s">
        <v>19</v>
      </c>
      <c r="C47" s="17">
        <f t="shared" ref="C47:I47" si="12">SUM(C48:C51)</f>
        <v>1879238.6</v>
      </c>
      <c r="D47" s="18">
        <f t="shared" si="12"/>
        <v>0</v>
      </c>
      <c r="E47" s="18">
        <f t="shared" si="12"/>
        <v>0</v>
      </c>
      <c r="F47" s="18">
        <f t="shared" si="12"/>
        <v>0</v>
      </c>
      <c r="G47" s="18">
        <f t="shared" si="12"/>
        <v>0</v>
      </c>
      <c r="H47" s="18">
        <f t="shared" si="12"/>
        <v>0</v>
      </c>
      <c r="I47" s="18">
        <f t="shared" si="12"/>
        <v>1879238.6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52" ht="25.5" customHeight="1" x14ac:dyDescent="0.25">
      <c r="A48" s="3" t="s">
        <v>120</v>
      </c>
      <c r="B48" s="19" t="s">
        <v>121</v>
      </c>
      <c r="C48" s="20">
        <f>SUM(D48:I48)</f>
        <v>1429238.6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1429238.6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</row>
    <row r="49" spans="1:52" ht="25.5" customHeight="1" x14ac:dyDescent="0.25">
      <c r="A49" s="3" t="s">
        <v>122</v>
      </c>
      <c r="B49" s="19" t="s">
        <v>123</v>
      </c>
      <c r="C49" s="20">
        <f t="shared" ref="C49:C51" si="13">SUM(D49:I49)</f>
        <v>400000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400000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1:52" ht="25.5" customHeight="1" x14ac:dyDescent="0.25">
      <c r="A50" s="3" t="s">
        <v>124</v>
      </c>
      <c r="B50" s="19" t="s">
        <v>125</v>
      </c>
      <c r="C50" s="20">
        <f t="shared" si="13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1:52" ht="25.5" customHeight="1" x14ac:dyDescent="0.25">
      <c r="A51" s="3" t="s">
        <v>126</v>
      </c>
      <c r="B51" s="19" t="s">
        <v>127</v>
      </c>
      <c r="C51" s="20">
        <f t="shared" si="13"/>
        <v>50000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50000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1:52" ht="25.5" customHeight="1" x14ac:dyDescent="0.25">
      <c r="A52" s="15" t="s">
        <v>20</v>
      </c>
      <c r="B52" s="16" t="s">
        <v>21</v>
      </c>
      <c r="C52" s="17">
        <f t="shared" ref="C52:I52" si="14">SUM(C53:C56)</f>
        <v>480140</v>
      </c>
      <c r="D52" s="18">
        <f t="shared" si="14"/>
        <v>269500</v>
      </c>
      <c r="E52" s="18">
        <f t="shared" si="14"/>
        <v>8010</v>
      </c>
      <c r="F52" s="18">
        <f t="shared" si="14"/>
        <v>15010</v>
      </c>
      <c r="G52" s="18">
        <f t="shared" si="14"/>
        <v>133510</v>
      </c>
      <c r="H52" s="18">
        <f t="shared" si="14"/>
        <v>33705</v>
      </c>
      <c r="I52" s="18">
        <f t="shared" si="14"/>
        <v>20405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  <row r="53" spans="1:52" ht="25.5" customHeight="1" x14ac:dyDescent="0.25">
      <c r="A53" s="3" t="s">
        <v>128</v>
      </c>
      <c r="B53" s="19" t="s">
        <v>129</v>
      </c>
      <c r="C53" s="20">
        <f>SUM(D53:I53)</f>
        <v>398100</v>
      </c>
      <c r="D53" s="21">
        <v>235000</v>
      </c>
      <c r="E53" s="21">
        <v>5000</v>
      </c>
      <c r="F53" s="21">
        <v>0</v>
      </c>
      <c r="G53" s="21">
        <v>126500</v>
      </c>
      <c r="H53" s="21">
        <v>29200</v>
      </c>
      <c r="I53" s="21">
        <v>2400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</row>
    <row r="54" spans="1:52" ht="25.5" customHeight="1" x14ac:dyDescent="0.25">
      <c r="A54" s="3" t="s">
        <v>130</v>
      </c>
      <c r="B54" s="19" t="s">
        <v>131</v>
      </c>
      <c r="C54" s="20">
        <f t="shared" ref="C54:C55" si="15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</row>
    <row r="55" spans="1:52" ht="25.5" customHeight="1" x14ac:dyDescent="0.25">
      <c r="A55" s="3" t="s">
        <v>132</v>
      </c>
      <c r="B55" s="19" t="s">
        <v>133</v>
      </c>
      <c r="C55" s="20">
        <f t="shared" si="15"/>
        <v>18000</v>
      </c>
      <c r="D55" s="21">
        <v>3000</v>
      </c>
      <c r="E55" s="21">
        <v>0</v>
      </c>
      <c r="F55" s="21">
        <v>15000</v>
      </c>
      <c r="G55" s="21">
        <v>0</v>
      </c>
      <c r="H55" s="21">
        <v>0</v>
      </c>
      <c r="I55" s="21">
        <v>0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</row>
    <row r="56" spans="1:52" ht="25.5" customHeight="1" x14ac:dyDescent="0.25">
      <c r="A56" s="3" t="s">
        <v>134</v>
      </c>
      <c r="B56" s="19" t="s">
        <v>135</v>
      </c>
      <c r="C56" s="20">
        <f>SUM(D56:I56)</f>
        <v>1540</v>
      </c>
      <c r="D56" s="21">
        <v>1500</v>
      </c>
      <c r="E56" s="21">
        <v>10</v>
      </c>
      <c r="F56" s="21">
        <v>10</v>
      </c>
      <c r="G56" s="21">
        <v>10</v>
      </c>
      <c r="H56" s="21">
        <v>5</v>
      </c>
      <c r="I56" s="21">
        <v>5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</row>
    <row r="57" spans="1:52" ht="25.5" customHeight="1" x14ac:dyDescent="0.25">
      <c r="A57" s="15" t="s">
        <v>22</v>
      </c>
      <c r="B57" s="16" t="s">
        <v>23</v>
      </c>
      <c r="C57" s="17">
        <f t="shared" ref="C57:I57" si="16">SUM(C58:C59)</f>
        <v>2900000</v>
      </c>
      <c r="D57" s="18">
        <f t="shared" si="16"/>
        <v>1403000</v>
      </c>
      <c r="E57" s="18">
        <f t="shared" si="16"/>
        <v>150000</v>
      </c>
      <c r="F57" s="18">
        <f t="shared" si="16"/>
        <v>0</v>
      </c>
      <c r="G57" s="18">
        <f t="shared" si="16"/>
        <v>1113000</v>
      </c>
      <c r="H57" s="18">
        <f t="shared" si="16"/>
        <v>230000</v>
      </c>
      <c r="I57" s="18">
        <f t="shared" si="16"/>
        <v>4000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</row>
    <row r="58" spans="1:52" ht="25.5" customHeight="1" x14ac:dyDescent="0.25">
      <c r="A58" s="3" t="s">
        <v>136</v>
      </c>
      <c r="B58" s="19" t="s">
        <v>137</v>
      </c>
      <c r="C58" s="20">
        <f>SUM(D58:I58)</f>
        <v>2862000</v>
      </c>
      <c r="D58" s="21">
        <v>1400000</v>
      </c>
      <c r="E58" s="21">
        <v>150000</v>
      </c>
      <c r="F58" s="21">
        <v>0</v>
      </c>
      <c r="G58" s="21">
        <v>1078000</v>
      </c>
      <c r="H58" s="21">
        <v>230000</v>
      </c>
      <c r="I58" s="21">
        <v>4000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</row>
    <row r="59" spans="1:52" ht="25.5" customHeight="1" x14ac:dyDescent="0.25">
      <c r="A59" s="3" t="s">
        <v>138</v>
      </c>
      <c r="B59" s="19" t="s">
        <v>139</v>
      </c>
      <c r="C59" s="20">
        <f>SUM(D59:I59)</f>
        <v>38000</v>
      </c>
      <c r="D59" s="21">
        <v>3000</v>
      </c>
      <c r="E59" s="21">
        <v>0</v>
      </c>
      <c r="F59" s="21">
        <v>0</v>
      </c>
      <c r="G59" s="21">
        <v>35000</v>
      </c>
      <c r="H59" s="21">
        <v>0</v>
      </c>
      <c r="I59" s="21">
        <v>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</row>
    <row r="60" spans="1:52" ht="25.5" customHeight="1" x14ac:dyDescent="0.25">
      <c r="A60" s="15" t="s">
        <v>24</v>
      </c>
      <c r="B60" s="16" t="s">
        <v>25</v>
      </c>
      <c r="C60" s="17">
        <f t="shared" ref="C60:I60" si="17">C61+C62+C63+C64</f>
        <v>7214405.4500000002</v>
      </c>
      <c r="D60" s="18">
        <f t="shared" si="17"/>
        <v>0</v>
      </c>
      <c r="E60" s="18">
        <f t="shared" si="17"/>
        <v>0</v>
      </c>
      <c r="F60" s="18">
        <f t="shared" si="17"/>
        <v>7134405.4500000002</v>
      </c>
      <c r="G60" s="18">
        <f t="shared" si="17"/>
        <v>80000</v>
      </c>
      <c r="H60" s="18">
        <f t="shared" si="17"/>
        <v>0</v>
      </c>
      <c r="I60" s="18">
        <f t="shared" si="17"/>
        <v>0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</row>
    <row r="61" spans="1:52" ht="25.5" customHeight="1" x14ac:dyDescent="0.25">
      <c r="A61" s="3" t="s">
        <v>140</v>
      </c>
      <c r="B61" s="19" t="s">
        <v>141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</row>
    <row r="62" spans="1:52" ht="25.5" customHeight="1" x14ac:dyDescent="0.25">
      <c r="A62" s="3" t="s">
        <v>142</v>
      </c>
      <c r="B62" s="19" t="s">
        <v>143</v>
      </c>
      <c r="C62" s="20">
        <f>SUM(D62:I62)</f>
        <v>6854405.4500000002</v>
      </c>
      <c r="D62" s="21">
        <v>0</v>
      </c>
      <c r="E62" s="21">
        <v>0</v>
      </c>
      <c r="F62" s="21">
        <v>6854405.4500000002</v>
      </c>
      <c r="G62" s="21">
        <v>0</v>
      </c>
      <c r="H62" s="21">
        <v>0</v>
      </c>
      <c r="I62" s="21">
        <v>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</row>
    <row r="63" spans="1:52" ht="25.5" customHeight="1" x14ac:dyDescent="0.25">
      <c r="A63" s="3" t="s">
        <v>144</v>
      </c>
      <c r="B63" s="19" t="s">
        <v>145</v>
      </c>
      <c r="C63" s="20">
        <f t="shared" ref="C63:C64" si="18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1:52" ht="25.5" customHeight="1" x14ac:dyDescent="0.25">
      <c r="A64" s="3" t="s">
        <v>146</v>
      </c>
      <c r="B64" s="19" t="s">
        <v>147</v>
      </c>
      <c r="C64" s="20">
        <f t="shared" si="18"/>
        <v>280000</v>
      </c>
      <c r="D64" s="21">
        <v>0</v>
      </c>
      <c r="E64" s="21">
        <v>0</v>
      </c>
      <c r="F64" s="21">
        <v>280000</v>
      </c>
      <c r="G64" s="21">
        <v>0</v>
      </c>
      <c r="H64" s="21">
        <v>0</v>
      </c>
      <c r="I64" s="21">
        <v>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1:52" ht="25.5" customHeight="1" x14ac:dyDescent="0.25">
      <c r="A65" s="15" t="s">
        <v>26</v>
      </c>
      <c r="B65" s="16" t="s">
        <v>27</v>
      </c>
      <c r="C65" s="17">
        <f t="shared" ref="C65:I65" si="19">SUM(C66:C68)</f>
        <v>127000</v>
      </c>
      <c r="D65" s="18">
        <f t="shared" si="19"/>
        <v>20000</v>
      </c>
      <c r="E65" s="18">
        <f t="shared" si="19"/>
        <v>0</v>
      </c>
      <c r="F65" s="18">
        <f t="shared" si="19"/>
        <v>15000</v>
      </c>
      <c r="G65" s="18">
        <f t="shared" si="19"/>
        <v>0</v>
      </c>
      <c r="H65" s="18">
        <f t="shared" si="19"/>
        <v>0</v>
      </c>
      <c r="I65" s="18">
        <f t="shared" si="19"/>
        <v>92000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</row>
    <row r="66" spans="1:52" ht="25.5" customHeight="1" x14ac:dyDescent="0.25">
      <c r="A66" s="3" t="s">
        <v>148</v>
      </c>
      <c r="B66" s="19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1:52" ht="25.5" customHeight="1" x14ac:dyDescent="0.25">
      <c r="A67" s="3" t="s">
        <v>150</v>
      </c>
      <c r="B67" s="19" t="s">
        <v>151</v>
      </c>
      <c r="C67" s="20">
        <f t="shared" ref="C67:C68" si="20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1:52" ht="25.5" customHeight="1" x14ac:dyDescent="0.25">
      <c r="A68" s="3" t="s">
        <v>152</v>
      </c>
      <c r="B68" s="19" t="s">
        <v>153</v>
      </c>
      <c r="C68" s="20">
        <f t="shared" si="20"/>
        <v>92000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f>49000+43000</f>
        <v>92000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1:52" ht="25.5" customHeight="1" x14ac:dyDescent="0.25">
      <c r="A69" s="26"/>
      <c r="B69" s="2" t="s">
        <v>28</v>
      </c>
      <c r="C69" s="5">
        <f>C23+C26+C43+C47+C52+C57+C60+C65</f>
        <v>18609674.600000001</v>
      </c>
      <c r="D69" s="5">
        <f>D23+D26+D43+D4+D47+D52+D57+D60+D65</f>
        <v>5194590.55</v>
      </c>
      <c r="E69" s="5">
        <f>E23+E26+E43+E4+E47+E52+E57+E60+E65</f>
        <v>1380810</v>
      </c>
      <c r="F69" s="5">
        <f>F23+F26+F43+F47+F52+F57+F60+F65</f>
        <v>7251215.4500000002</v>
      </c>
      <c r="G69" s="5">
        <f>G23+G26+G43+G4+G47+G52+G57+G60+G65</f>
        <v>1947710</v>
      </c>
      <c r="H69" s="5">
        <f>H23+H26+H43+H4+H47+H52+H57+H60+H65</f>
        <v>571705</v>
      </c>
      <c r="I69" s="5">
        <f>I23+I26+I43+I4+I47+I52+I57+I60+I65</f>
        <v>2263643.6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1:52" ht="9" customHeight="1" x14ac:dyDescent="0.25">
      <c r="A70" s="29"/>
      <c r="B70" s="30"/>
      <c r="C70" s="31"/>
      <c r="D70" s="31"/>
      <c r="E70" s="31"/>
      <c r="F70" s="31"/>
      <c r="G70" s="31"/>
      <c r="H70" s="31"/>
      <c r="I70" s="31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1:52" ht="25.5" customHeight="1" x14ac:dyDescent="0.25">
      <c r="A71" s="26"/>
      <c r="B71" s="2" t="s">
        <v>29</v>
      </c>
      <c r="C71" s="5">
        <f>C20-C69</f>
        <v>463000</v>
      </c>
      <c r="D71" s="5">
        <f t="shared" ref="D71:I71" si="21">D20-D69</f>
        <v>168000</v>
      </c>
      <c r="E71" s="5">
        <f t="shared" si="21"/>
        <v>5000</v>
      </c>
      <c r="F71" s="5">
        <f t="shared" si="21"/>
        <v>30000</v>
      </c>
      <c r="G71" s="5">
        <f t="shared" si="21"/>
        <v>60000</v>
      </c>
      <c r="H71" s="5">
        <f t="shared" si="21"/>
        <v>40000</v>
      </c>
      <c r="I71" s="5">
        <f t="shared" si="21"/>
        <v>160000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1:52" ht="9" customHeight="1" x14ac:dyDescent="0.25">
      <c r="A72" s="29"/>
      <c r="B72" s="30"/>
      <c r="C72" s="31"/>
      <c r="D72" s="31"/>
      <c r="E72" s="31"/>
      <c r="F72" s="31"/>
      <c r="G72" s="31"/>
      <c r="H72" s="31"/>
      <c r="I72" s="31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1:52" ht="25.5" customHeight="1" x14ac:dyDescent="0.25">
      <c r="A73" s="2" t="s">
        <v>30</v>
      </c>
      <c r="B73" s="2" t="s">
        <v>31</v>
      </c>
      <c r="C73" s="5">
        <f t="shared" ref="C73:H73" si="22">C74-C76</f>
        <v>-13000</v>
      </c>
      <c r="D73" s="5">
        <f t="shared" si="22"/>
        <v>2000</v>
      </c>
      <c r="E73" s="5">
        <f t="shared" si="22"/>
        <v>0</v>
      </c>
      <c r="F73" s="5">
        <f t="shared" si="22"/>
        <v>5000</v>
      </c>
      <c r="G73" s="5">
        <f t="shared" si="22"/>
        <v>0</v>
      </c>
      <c r="H73" s="5">
        <f t="shared" si="22"/>
        <v>0</v>
      </c>
      <c r="I73" s="5">
        <f>I74-I76</f>
        <v>-20000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1:52" ht="25.5" customHeight="1" x14ac:dyDescent="0.25">
      <c r="A74" s="15" t="s">
        <v>32</v>
      </c>
      <c r="B74" s="16" t="s">
        <v>33</v>
      </c>
      <c r="C74" s="17">
        <f t="shared" ref="C74:I74" si="23">SUM(C75)</f>
        <v>7000</v>
      </c>
      <c r="D74" s="18">
        <f t="shared" si="23"/>
        <v>2000</v>
      </c>
      <c r="E74" s="18">
        <f t="shared" si="23"/>
        <v>0</v>
      </c>
      <c r="F74" s="18">
        <f t="shared" si="23"/>
        <v>5000</v>
      </c>
      <c r="G74" s="18">
        <f t="shared" si="23"/>
        <v>0</v>
      </c>
      <c r="H74" s="18">
        <f t="shared" si="23"/>
        <v>0</v>
      </c>
      <c r="I74" s="18">
        <f t="shared" si="23"/>
        <v>0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1:52" ht="25.5" customHeight="1" x14ac:dyDescent="0.25">
      <c r="A75" s="3" t="s">
        <v>154</v>
      </c>
      <c r="B75" s="19" t="s">
        <v>155</v>
      </c>
      <c r="C75" s="20">
        <f>SUM(D75:I75)</f>
        <v>7000</v>
      </c>
      <c r="D75" s="21">
        <v>2000</v>
      </c>
      <c r="E75" s="21">
        <v>0</v>
      </c>
      <c r="F75" s="21">
        <v>5000</v>
      </c>
      <c r="G75" s="21">
        <v>0</v>
      </c>
      <c r="H75" s="21">
        <v>0</v>
      </c>
      <c r="I75" s="21">
        <v>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1:52" ht="25.5" customHeight="1" x14ac:dyDescent="0.25">
      <c r="A76" s="15" t="s">
        <v>34</v>
      </c>
      <c r="B76" s="16" t="s">
        <v>35</v>
      </c>
      <c r="C76" s="17">
        <f t="shared" ref="C76:I76" si="24">SUM(C77:C79)</f>
        <v>20000</v>
      </c>
      <c r="D76" s="18">
        <f t="shared" si="24"/>
        <v>0</v>
      </c>
      <c r="E76" s="18">
        <f t="shared" si="24"/>
        <v>0</v>
      </c>
      <c r="F76" s="18">
        <f t="shared" si="24"/>
        <v>0</v>
      </c>
      <c r="G76" s="18">
        <f t="shared" si="24"/>
        <v>0</v>
      </c>
      <c r="H76" s="18">
        <f t="shared" si="24"/>
        <v>0</v>
      </c>
      <c r="I76" s="18">
        <f t="shared" si="24"/>
        <v>20000</v>
      </c>
    </row>
    <row r="77" spans="1:52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52" ht="25.5" customHeight="1" x14ac:dyDescent="0.25">
      <c r="A78" s="3" t="s">
        <v>158</v>
      </c>
      <c r="B78" s="19" t="s">
        <v>159</v>
      </c>
      <c r="C78" s="20">
        <f t="shared" ref="C78:C79" si="25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52" ht="25.5" customHeight="1" x14ac:dyDescent="0.25">
      <c r="A79" s="3" t="s">
        <v>160</v>
      </c>
      <c r="B79" s="19" t="s">
        <v>161</v>
      </c>
      <c r="C79" s="20">
        <f t="shared" si="25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52" ht="25.5" customHeight="1" x14ac:dyDescent="0.25">
      <c r="A80" s="2" t="s">
        <v>36</v>
      </c>
      <c r="B80" s="2" t="s">
        <v>37</v>
      </c>
      <c r="C80" s="5">
        <f t="shared" ref="C80:I80" si="26">C82-C83</f>
        <v>0</v>
      </c>
      <c r="D80" s="5">
        <f t="shared" si="26"/>
        <v>0</v>
      </c>
      <c r="E80" s="5">
        <f t="shared" si="26"/>
        <v>0</v>
      </c>
      <c r="F80" s="5">
        <f t="shared" si="26"/>
        <v>0</v>
      </c>
      <c r="G80" s="5">
        <f t="shared" si="26"/>
        <v>0</v>
      </c>
      <c r="H80" s="5">
        <f t="shared" si="26"/>
        <v>0</v>
      </c>
      <c r="I80" s="5">
        <f t="shared" si="26"/>
        <v>0</v>
      </c>
    </row>
    <row r="81" spans="1:9" ht="25.5" customHeight="1" x14ac:dyDescent="0.25">
      <c r="A81" s="3" t="s">
        <v>38</v>
      </c>
      <c r="B81" s="19" t="s">
        <v>39</v>
      </c>
      <c r="C81" s="20">
        <f t="shared" ref="C81:I81" si="27">C82-C83</f>
        <v>0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7"/>
        <v>0</v>
      </c>
    </row>
    <row r="82" spans="1:9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9" ht="25.5" customHeight="1" x14ac:dyDescent="0.25">
      <c r="A84" s="2"/>
      <c r="B84" s="2" t="s">
        <v>42</v>
      </c>
      <c r="C84" s="5">
        <f>C71+C73+C80</f>
        <v>450000</v>
      </c>
      <c r="D84" s="5">
        <f>D71+D73+D80</f>
        <v>170000</v>
      </c>
      <c r="E84" s="5">
        <f t="shared" ref="E84:I84" si="28">E71+E73+E80</f>
        <v>5000</v>
      </c>
      <c r="F84" s="5">
        <f t="shared" si="28"/>
        <v>35000</v>
      </c>
      <c r="G84" s="5">
        <f t="shared" si="28"/>
        <v>60000</v>
      </c>
      <c r="H84" s="5">
        <f t="shared" si="28"/>
        <v>40000</v>
      </c>
      <c r="I84" s="5">
        <f t="shared" si="28"/>
        <v>140000</v>
      </c>
    </row>
    <row r="85" spans="1:9" ht="9" customHeight="1" x14ac:dyDescent="0.25">
      <c r="A85" s="30"/>
      <c r="B85" s="30"/>
      <c r="C85" s="31"/>
      <c r="D85" s="31"/>
      <c r="E85" s="31"/>
      <c r="F85" s="31"/>
      <c r="G85" s="31"/>
      <c r="H85" s="31"/>
      <c r="I85" s="31"/>
    </row>
    <row r="86" spans="1:9" ht="25.5" customHeight="1" x14ac:dyDescent="0.25">
      <c r="A86" s="1" t="s">
        <v>43</v>
      </c>
      <c r="B86" s="2" t="s">
        <v>44</v>
      </c>
      <c r="C86" s="5">
        <f>SUM(D86:I86)</f>
        <v>450000</v>
      </c>
      <c r="D86" s="5">
        <v>170000</v>
      </c>
      <c r="E86" s="5">
        <v>5000</v>
      </c>
      <c r="F86" s="5">
        <v>35000</v>
      </c>
      <c r="G86" s="5">
        <v>60000</v>
      </c>
      <c r="H86" s="5">
        <v>40000</v>
      </c>
      <c r="I86" s="5">
        <v>140000</v>
      </c>
    </row>
    <row r="87" spans="1:9" ht="9" customHeight="1" x14ac:dyDescent="0.25">
      <c r="A87" s="33"/>
      <c r="B87" s="30"/>
      <c r="C87" s="31"/>
      <c r="D87" s="31"/>
      <c r="E87" s="31"/>
      <c r="F87" s="31">
        <v>28</v>
      </c>
      <c r="G87" s="31"/>
      <c r="H87" s="31"/>
      <c r="I87" s="31"/>
    </row>
    <row r="88" spans="1:9" ht="25.5" customHeight="1" x14ac:dyDescent="0.25">
      <c r="A88" s="2"/>
      <c r="B88" s="2" t="s">
        <v>45</v>
      </c>
      <c r="C88" s="5">
        <f t="shared" ref="C88:I88" si="29">C84-C86</f>
        <v>0</v>
      </c>
      <c r="D88" s="5">
        <f>D84-D86</f>
        <v>0</v>
      </c>
      <c r="E88" s="5">
        <f t="shared" si="29"/>
        <v>0</v>
      </c>
      <c r="F88" s="5">
        <f>F84-F86</f>
        <v>0</v>
      </c>
      <c r="G88" s="5">
        <f t="shared" si="29"/>
        <v>0</v>
      </c>
      <c r="H88" s="5">
        <f t="shared" si="29"/>
        <v>0</v>
      </c>
      <c r="I88" s="5">
        <f t="shared" si="29"/>
        <v>0</v>
      </c>
    </row>
  </sheetData>
  <mergeCells count="1">
    <mergeCell ref="A1:I1"/>
  </mergeCells>
  <pageMargins left="0.27559055118110237" right="0.19685039370078741" top="0.35" bottom="0.4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2025_cdc</vt:lpstr>
      <vt:lpstr>2026_cdc</vt:lpstr>
      <vt:lpstr>2027_cdc</vt:lpstr>
      <vt:lpstr>'2025_cdc'!Area_stampa</vt:lpstr>
      <vt:lpstr>'2026_cdc'!Area_stampa</vt:lpstr>
      <vt:lpstr>'2027_cdc'!Area_stampa</vt:lpstr>
      <vt:lpstr>'2025_cdc'!Titoli_stampa</vt:lpstr>
      <vt:lpstr>'2026_cdc'!Titoli_stampa</vt:lpstr>
      <vt:lpstr>'2027_cdc'!Titoli_stampa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revision>4</cp:revision>
  <cp:lastPrinted>2024-12-02T08:04:35Z</cp:lastPrinted>
  <dcterms:created xsi:type="dcterms:W3CDTF">2018-11-08T09:51:36Z</dcterms:created>
  <dcterms:modified xsi:type="dcterms:W3CDTF">2025-01-02T15:11:43Z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Olidata S.p.A.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